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aglushko\Desktop\"/>
    </mc:Choice>
  </mc:AlternateContent>
  <workbookProtection workbookAlgorithmName="SHA-512" workbookHashValue="bm8oeLPUuHmGiSmw1Mnizl0hb92xFJtc1Kcpq8afZwah9HjqZODwbGS5jmEsfOvyfysWUN40mE4aXbkQ/0IWcQ==" workbookSaltValue="SBMyKHtWZqxwWJnJCATzYg==" workbookSpinCount="100000" lockStructure="1"/>
  <bookViews>
    <workbookView xWindow="0" yWindow="0" windowWidth="28800" windowHeight="12210"/>
  </bookViews>
  <sheets>
    <sheet name="Prosper_Worksheet" sheetId="1" r:id="rId1"/>
    <sheet name="RW_Lookup" sheetId="2" r:id="rId2"/>
    <sheet name="Water_Lookup" sheetId="5" r:id="rId3"/>
    <sheet name="WW_Lookup" sheetId="4" r:id="rId4"/>
  </sheets>
  <definedNames>
    <definedName name="_xlnm.Print_Area" localSheetId="0">Prosper_Worksheet!$A$1:$J$56</definedName>
    <definedName name="_xlnm.Print_Area" localSheetId="1">RW_Lookup!$A$1:$I$81</definedName>
  </definedNames>
  <calcPr calcId="162913"/>
</workbook>
</file>

<file path=xl/calcChain.xml><?xml version="1.0" encoding="utf-8"?>
<calcChain xmlns="http://schemas.openxmlformats.org/spreadsheetml/2006/main">
  <c r="I28" i="1" l="1"/>
  <c r="I27" i="1"/>
  <c r="I26" i="1"/>
  <c r="D18" i="1" l="1"/>
  <c r="D19" i="1"/>
  <c r="D20" i="1"/>
  <c r="D21" i="1"/>
  <c r="D22" i="1"/>
  <c r="D23" i="1"/>
  <c r="D24" i="1"/>
  <c r="D17" i="1"/>
  <c r="G18" i="1"/>
  <c r="G19" i="1"/>
  <c r="G20" i="1"/>
  <c r="G21" i="1"/>
  <c r="G22" i="1"/>
  <c r="G23" i="1"/>
  <c r="G24" i="1"/>
  <c r="G17" i="1"/>
  <c r="I24" i="1" l="1"/>
  <c r="I23" i="1"/>
  <c r="I22" i="1"/>
  <c r="I21" i="1"/>
  <c r="I20" i="1"/>
  <c r="I19" i="1"/>
  <c r="I18" i="1"/>
  <c r="I17" i="1" l="1"/>
  <c r="I29" i="1" s="1"/>
  <c r="G33" i="1"/>
  <c r="I33" i="1" l="1"/>
  <c r="I53" i="1" l="1"/>
  <c r="G53" i="1"/>
  <c r="I52" i="1"/>
  <c r="G52" i="1"/>
  <c r="I51" i="1"/>
  <c r="G51" i="1"/>
  <c r="I50" i="1"/>
  <c r="G50" i="1"/>
  <c r="I49" i="1"/>
  <c r="G49" i="1"/>
  <c r="I48" i="1"/>
  <c r="G48" i="1"/>
  <c r="I47" i="1"/>
  <c r="G47" i="1"/>
  <c r="I46" i="1"/>
  <c r="G46" i="1"/>
  <c r="I40" i="1"/>
  <c r="G40" i="1"/>
  <c r="I39" i="1"/>
  <c r="G39" i="1"/>
  <c r="I38" i="1"/>
  <c r="G38" i="1"/>
  <c r="I37" i="1"/>
  <c r="G37" i="1"/>
  <c r="I36" i="1"/>
  <c r="G36" i="1"/>
  <c r="I35" i="1"/>
  <c r="G35" i="1"/>
  <c r="I34" i="1"/>
  <c r="G34" i="1"/>
  <c r="I54" i="1" l="1"/>
  <c r="I41" i="1"/>
  <c r="I56" i="1" s="1"/>
</calcChain>
</file>

<file path=xl/sharedStrings.xml><?xml version="1.0" encoding="utf-8"?>
<sst xmlns="http://schemas.openxmlformats.org/spreadsheetml/2006/main" count="392" uniqueCount="166">
  <si>
    <t>Land Use Category</t>
  </si>
  <si>
    <t>ITE Land Use Code</t>
  </si>
  <si>
    <t>Development Unit</t>
  </si>
  <si>
    <t>Acre</t>
  </si>
  <si>
    <t>INDUSTRIAL</t>
  </si>
  <si>
    <t>General Light Industrial</t>
  </si>
  <si>
    <t>General Heavy Industrial</t>
  </si>
  <si>
    <t>Industrial Park</t>
  </si>
  <si>
    <t>Warehousing</t>
  </si>
  <si>
    <t>RESIDENTIAL</t>
  </si>
  <si>
    <t>Single-Family Detached Housing</t>
  </si>
  <si>
    <t>Dwelling Unit</t>
  </si>
  <si>
    <t>Apartment/Multi-family</t>
  </si>
  <si>
    <t>Residential Condominium/Townhome</t>
  </si>
  <si>
    <t>Assisted Living</t>
  </si>
  <si>
    <t>LODGING</t>
  </si>
  <si>
    <t>Room</t>
  </si>
  <si>
    <t>RECREATIONAL</t>
  </si>
  <si>
    <t>Tee</t>
  </si>
  <si>
    <t>Golf Course</t>
  </si>
  <si>
    <t>Hole</t>
  </si>
  <si>
    <t>Multiplex Movie Theater</t>
  </si>
  <si>
    <t>Screens</t>
  </si>
  <si>
    <t>Court</t>
  </si>
  <si>
    <t>INSTITUTIONAL</t>
  </si>
  <si>
    <t>Day Care Center</t>
  </si>
  <si>
    <t>Primary/Middle School (1-8)</t>
  </si>
  <si>
    <t>Students</t>
  </si>
  <si>
    <t>MEDICAL</t>
  </si>
  <si>
    <t>Clinic</t>
  </si>
  <si>
    <t>Hospital</t>
  </si>
  <si>
    <t>Beds</t>
  </si>
  <si>
    <t>Nursing Home</t>
  </si>
  <si>
    <t>OFFICE</t>
  </si>
  <si>
    <t>Corporate Headquarters Building</t>
  </si>
  <si>
    <t>General Office Building</t>
  </si>
  <si>
    <t>Single Tenant Office Building</t>
  </si>
  <si>
    <t>COMMERCIAL</t>
  </si>
  <si>
    <t>Automobile Related</t>
  </si>
  <si>
    <t>Automobile Care Center</t>
  </si>
  <si>
    <t>Automobile Parts Sales</t>
  </si>
  <si>
    <t>Gasoline/Service Station</t>
  </si>
  <si>
    <t>Gasoline/Service Station w/ Conv Market</t>
  </si>
  <si>
    <t>Self-Service Car Wash</t>
  </si>
  <si>
    <t>Stall</t>
  </si>
  <si>
    <t>Tire Store</t>
  </si>
  <si>
    <t>Dining</t>
  </si>
  <si>
    <t>Other Retail</t>
  </si>
  <si>
    <t>Home Improvement Superstore</t>
  </si>
  <si>
    <t>Shopping Center</t>
  </si>
  <si>
    <t>Supermarket</t>
  </si>
  <si>
    <t>Toy/Children's Superstore</t>
  </si>
  <si>
    <t>SERVICES</t>
  </si>
  <si>
    <t>Meter Size and Type</t>
  </si>
  <si>
    <t>AUTOMOBILE RELATED</t>
  </si>
  <si>
    <t>DINING</t>
  </si>
  <si>
    <t>OTHER RETAIL</t>
  </si>
  <si>
    <t>Service Area (select from list):</t>
  </si>
  <si>
    <t>Development Name:</t>
  </si>
  <si>
    <t>Applicant:</t>
  </si>
  <si>
    <t>Case Number:</t>
  </si>
  <si>
    <t>Date:</t>
  </si>
  <si>
    <t>Land Uses (select from list):</t>
  </si>
  <si>
    <t>Development Unit:</t>
  </si>
  <si>
    <t># of Units:</t>
  </si>
  <si>
    <t>TOTAL ROADWAY IMPACT FEE:</t>
  </si>
  <si>
    <t>ROADWAY IMPACT FEE CALCULATION:</t>
  </si>
  <si>
    <t>Roadway Impact Fee:</t>
  </si>
  <si>
    <t>WATER IMPACT FEE CALCULATION:</t>
  </si>
  <si>
    <t># of Meters:</t>
  </si>
  <si>
    <t>Water Impact Fee:</t>
  </si>
  <si>
    <t>Meter Size / Type (select from list):</t>
  </si>
  <si>
    <t>TOTAL WATER IMPACT FEE:</t>
  </si>
  <si>
    <t>WASTEWATER IMPACT FEE CALCULATION:</t>
  </si>
  <si>
    <t>Wastewater Impact Fee:</t>
  </si>
  <si>
    <t>TOTAL WASTEWATER IMPACT FEE:</t>
  </si>
  <si>
    <t>TOTAL IMPACT FEE:</t>
  </si>
  <si>
    <r>
      <t xml:space="preserve">Legal Description </t>
    </r>
    <r>
      <rPr>
        <b/>
        <sz val="10"/>
        <rFont val="Arial"/>
        <family val="2"/>
      </rPr>
      <t>(Lot, Block)</t>
    </r>
    <r>
      <rPr>
        <b/>
        <sz val="12"/>
        <rFont val="Arial"/>
        <family val="2"/>
      </rPr>
      <t>:</t>
    </r>
  </si>
  <si>
    <t>Impact Fee Per Development Unit:</t>
  </si>
  <si>
    <t>Impact Fee Per Meter:</t>
  </si>
  <si>
    <t>Town of Prosper, Texas</t>
  </si>
  <si>
    <t>Insert Development Name</t>
  </si>
  <si>
    <t>Insert Applicant Name</t>
  </si>
  <si>
    <t>Insert Legal Description</t>
  </si>
  <si>
    <t>Insert Case Number</t>
  </si>
  <si>
    <t>Insert Date</t>
  </si>
  <si>
    <t>SA 1 (West of BNSF)</t>
  </si>
  <si>
    <t>SA 2 (East of BNSF)</t>
  </si>
  <si>
    <t>Water Impact Fee Per Service Unit
(50% of the Maximum)</t>
  </si>
  <si>
    <r>
      <t xml:space="preserve">Note: </t>
    </r>
    <r>
      <rPr>
        <sz val="8"/>
        <rFont val="Arial"/>
        <family val="2"/>
      </rPr>
      <t>Wastewater</t>
    </r>
    <r>
      <rPr>
        <b/>
        <sz val="8"/>
        <rFont val="Arial"/>
        <family val="2"/>
      </rPr>
      <t xml:space="preserve"> </t>
    </r>
    <r>
      <rPr>
        <sz val="8"/>
        <rFont val="Arial"/>
        <family val="2"/>
      </rPr>
      <t>Impact Fee calculated based upon number of domestic water meters - do not include irrigation meters.</t>
    </r>
  </si>
  <si>
    <t>WW Impact Fee Per Service Unit
(50% of the Maximum)</t>
  </si>
  <si>
    <t>5/8” Displacement</t>
  </si>
  <si>
    <t>1” Displacement</t>
  </si>
  <si>
    <t>1-1/2” Displacement</t>
  </si>
  <si>
    <t>2” Displacement</t>
  </si>
  <si>
    <t>2” Turbine</t>
  </si>
  <si>
    <t>3” Compound</t>
  </si>
  <si>
    <t>4” Compound</t>
  </si>
  <si>
    <t>6” Compound</t>
  </si>
  <si>
    <t>6” Turbine Class II</t>
  </si>
  <si>
    <t>8” Turbine Class II</t>
  </si>
  <si>
    <t>10” Turbine Class II</t>
  </si>
  <si>
    <t>4” Turbine Class II</t>
  </si>
  <si>
    <t>3” Turbine Class II</t>
  </si>
  <si>
    <t>1-1/2” Turbine Class II</t>
  </si>
  <si>
    <t>Department Store</t>
  </si>
  <si>
    <t>Nursery (Garden Center)</t>
  </si>
  <si>
    <t>Free-Standing Discount Store</t>
  </si>
  <si>
    <t>Gasoline/Service Station w/ Conv Market and Car Wash</t>
  </si>
  <si>
    <t>Office Park</t>
  </si>
  <si>
    <t>Medical-Dental Office Building</t>
  </si>
  <si>
    <t>Animal Hospital/Veterinary Clinic</t>
  </si>
  <si>
    <t>High School</t>
  </si>
  <si>
    <t>Miniature Golf Course</t>
  </si>
  <si>
    <t>Ice Skating Rink</t>
  </si>
  <si>
    <t>Recreational Community Center</t>
  </si>
  <si>
    <t>Golf Driving Range</t>
  </si>
  <si>
    <t>Senior Adult Housing-Attached</t>
  </si>
  <si>
    <t>Senior Adult Housing-Detached</t>
  </si>
  <si>
    <t>Vehicle Fueling Position</t>
  </si>
  <si>
    <t>Service Area 1</t>
  </si>
  <si>
    <t>Service Area 2</t>
  </si>
  <si>
    <t>% of Max</t>
  </si>
  <si>
    <t>Maximum Fee per Development Unit</t>
  </si>
  <si>
    <t>SA 1</t>
  </si>
  <si>
    <t>SA 2</t>
  </si>
  <si>
    <t>2017 Impact Fee Calculation Worksheet</t>
  </si>
  <si>
    <t>Mobile Home Park/Manufactured Housing</t>
  </si>
  <si>
    <t>1000 sq. ft.</t>
  </si>
  <si>
    <t>New/Used Automobile Sales</t>
  </si>
  <si>
    <t>Quick Lubrication Vehicle Stop</t>
  </si>
  <si>
    <t>Servicing Position</t>
  </si>
  <si>
    <t>Automated Car Wash</t>
  </si>
  <si>
    <t>Fast Food Restaurant w/ Drive-Thru</t>
  </si>
  <si>
    <t>Fast Food Restaurant w/o Drive-Thru</t>
  </si>
  <si>
    <t>Non-Fast Food Restaurant</t>
  </si>
  <si>
    <t>931/932</t>
  </si>
  <si>
    <t>Coffee/Donut Shop w/ Drive-Thru</t>
  </si>
  <si>
    <t>Pharmacy/Drugstore w/o Drive-Thru</t>
  </si>
  <si>
    <t>Pharmacy/Drugstore w/ Drive-Thru</t>
  </si>
  <si>
    <t>Specialty Retail</t>
  </si>
  <si>
    <t>Bank w/o Drive-Thru</t>
  </si>
  <si>
    <t>Bank w/ Drive-Thru</t>
  </si>
  <si>
    <t>Drive-In Lanes</t>
  </si>
  <si>
    <t>Hair/Nail/Beauty Salon</t>
  </si>
  <si>
    <t>Hotel - Full Service</t>
  </si>
  <si>
    <t>Hotel - Residence/Extended Stay</t>
  </si>
  <si>
    <t>Hotel - Limited Service</t>
  </si>
  <si>
    <t>Resort Hotel</t>
  </si>
  <si>
    <t>Racquet/Tennis Club</t>
  </si>
  <si>
    <t>Health/Fitness Club</t>
  </si>
  <si>
    <t>Mini Warehouse (Self Storage)</t>
  </si>
  <si>
    <t>Church/House of Worship</t>
  </si>
  <si>
    <t>Junior/Community College</t>
  </si>
  <si>
    <t>University/College</t>
  </si>
  <si>
    <t xml:space="preserve">2017 Actual Roadway Impact Fee 
Per Development Unit 
</t>
  </si>
  <si>
    <t>2522</t>
  </si>
  <si>
    <t>1912</t>
  </si>
  <si>
    <t>Water Tap 1 1/2"</t>
  </si>
  <si>
    <t>Wastewater Tap 4"</t>
  </si>
  <si>
    <t>Wastewater Tap 6"</t>
  </si>
  <si>
    <t>Water Tap 1"</t>
  </si>
  <si>
    <t>Water Tap 2"</t>
  </si>
  <si>
    <t>To be used for developments platted after 02-28-2017</t>
  </si>
  <si>
    <t>These rows allow for the entry of unique or uncommon land uses not included within the current Land Use Equivalency Table. It shall only be used when (a) sufficient data is available to support an alternative calculation; and (b) it is agreed to by the City.</t>
  </si>
  <si>
    <t>Worksheet Last Updated: 3/10/2017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</si>
</sst>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44" formatCode="_(&quot;$&quot;* #,##0.00_);_(&quot;$&quot;* \(#,##0.00\);_(&quot;$&quot;* &quot;-&quot;??_);_(@_)"/>
    <numFmt numFmtId="164" formatCode="_(&quot;$&quot;* #,##0_);_(&quot;$&quot;* \(#,##0\);_(&quot;$&quot;* &quot;-&quot;??_);_(@_)"/>
  </numFmts>
  <fonts count="23" x14ac:knownFonts="1">
    <font>
      <sz val="10"/>
      <name val="Arial"/>
    </font>
    <font>
      <sz val="10"/>
      <name val="Arial"/>
    </font>
    <font>
      <sz val="8"/>
      <name val="Arial"/>
    </font>
    <font>
      <b/>
      <sz val="10"/>
      <name val="Arial"/>
      <family val="2"/>
    </font>
    <font>
      <sz val="10"/>
      <name val="Arial"/>
      <family val="2"/>
    </font>
    <font>
      <b/>
      <sz val="14"/>
      <name val="Arial"/>
      <family val="2"/>
    </font>
    <font>
      <b/>
      <sz val="12"/>
      <name val="Arial"/>
      <family val="2"/>
    </font>
    <font>
      <sz val="9"/>
      <name val="Arial"/>
    </font>
    <font>
      <b/>
      <sz val="18"/>
      <name val="Arial"/>
      <family val="2"/>
    </font>
    <font>
      <i/>
      <sz val="7"/>
      <name val="Arial"/>
      <family val="2"/>
    </font>
    <font>
      <sz val="9"/>
      <name val="Arial"/>
      <family val="2"/>
    </font>
    <font>
      <b/>
      <sz val="8"/>
      <name val="Arial"/>
      <family val="2"/>
    </font>
    <font>
      <sz val="8"/>
      <name val="Arial"/>
      <family val="2"/>
    </font>
    <font>
      <sz val="12"/>
      <name val="Cambria"/>
      <family val="1"/>
    </font>
    <font>
      <sz val="10"/>
      <name val="Times New Roman"/>
      <family val="1"/>
    </font>
    <font>
      <b/>
      <sz val="10"/>
      <name val="Times New Roman"/>
      <family val="1"/>
    </font>
    <font>
      <i/>
      <sz val="8"/>
      <name val="Arial"/>
      <family val="2"/>
    </font>
    <font>
      <sz val="11"/>
      <name val="Calibri"/>
      <family val="2"/>
    </font>
    <font>
      <sz val="10"/>
      <color rgb="FFC0C0C0"/>
      <name val="Arial"/>
      <family val="2"/>
    </font>
    <font>
      <b/>
      <sz val="10"/>
      <color rgb="FFC0C0C0"/>
      <name val="Times New Roman"/>
      <family val="1"/>
    </font>
    <font>
      <b/>
      <sz val="10"/>
      <color rgb="FFC0C0C0"/>
      <name val="Arial"/>
      <family val="2"/>
    </font>
    <font>
      <sz val="10"/>
      <color rgb="FFC0C0C0"/>
      <name val="Times New Roman"/>
      <family val="1"/>
    </font>
    <font>
      <sz val="12"/>
      <color rgb="FFC0C0C0"/>
      <name val="Cambria"/>
      <family val="1"/>
    </font>
  </fonts>
  <fills count="9">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D2DFED"/>
        <bgColor indexed="64"/>
      </patternFill>
    </fill>
    <fill>
      <patternFill patternType="solid">
        <fgColor rgb="FFFFFF00"/>
        <bgColor indexed="64"/>
      </patternFill>
    </fill>
    <fill>
      <patternFill patternType="solid">
        <fgColor rgb="FFC0C0C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style="double">
        <color indexed="64"/>
      </left>
      <right/>
      <top/>
      <bottom/>
      <diagonal/>
    </border>
    <border>
      <left/>
      <right/>
      <top style="thin">
        <color indexed="64"/>
      </top>
      <bottom style="thin">
        <color indexed="64"/>
      </bottom>
      <diagonal/>
    </border>
    <border>
      <left/>
      <right/>
      <top/>
      <bottom style="thin">
        <color indexed="64"/>
      </bottom>
      <diagonal/>
    </border>
    <border>
      <left style="medium">
        <color rgb="FFB1B1B1"/>
      </left>
      <right style="medium">
        <color rgb="FFB1B1B1"/>
      </right>
      <top/>
      <bottom style="medium">
        <color rgb="FFB1B1B1"/>
      </bottom>
      <diagonal/>
    </border>
    <border>
      <left style="medium">
        <color rgb="FFB1B1B1"/>
      </left>
      <right style="medium">
        <color rgb="FFB1B1B1"/>
      </right>
      <top/>
      <bottom style="medium">
        <color indexed="64"/>
      </bottom>
      <diagonal/>
    </border>
    <border>
      <left/>
      <right/>
      <top style="hair">
        <color indexed="64"/>
      </top>
      <bottom style="thick">
        <color indexed="64"/>
      </bottom>
      <diagonal/>
    </border>
    <border>
      <left style="thick">
        <color indexed="64"/>
      </left>
      <right/>
      <top style="hair">
        <color indexed="64"/>
      </top>
      <bottom style="thick">
        <color indexed="64"/>
      </bottom>
      <diagonal/>
    </border>
    <border>
      <left/>
      <right/>
      <top style="hair">
        <color indexed="64"/>
      </top>
      <bottom/>
      <diagonal/>
    </border>
    <border>
      <left style="thick">
        <color indexed="64"/>
      </left>
      <right/>
      <top style="hair">
        <color indexed="64"/>
      </top>
      <bottom/>
      <diagonal/>
    </border>
    <border>
      <left/>
      <right/>
      <top style="hair">
        <color indexed="64"/>
      </top>
      <bottom style="hair">
        <color indexed="64"/>
      </bottom>
      <diagonal/>
    </border>
    <border>
      <left style="thick">
        <color indexed="64"/>
      </left>
      <right/>
      <top style="hair">
        <color indexed="64"/>
      </top>
      <bottom style="hair">
        <color indexed="64"/>
      </bottom>
      <diagonal/>
    </border>
    <border>
      <left style="thick">
        <color indexed="64"/>
      </left>
      <right/>
      <top/>
      <bottom/>
      <diagonal/>
    </border>
    <border>
      <left/>
      <right/>
      <top/>
      <bottom style="hair">
        <color indexed="64"/>
      </bottom>
      <diagonal/>
    </border>
    <border>
      <left style="thick">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thick">
        <color indexed="64"/>
      </right>
      <top/>
      <bottom style="hair">
        <color indexed="64"/>
      </bottom>
      <diagonal/>
    </border>
    <border>
      <left style="thin">
        <color indexed="64"/>
      </left>
      <right style="thick">
        <color indexed="64"/>
      </right>
      <top style="hair">
        <color indexed="64"/>
      </top>
      <bottom style="hair">
        <color indexed="64"/>
      </bottom>
      <diagonal/>
    </border>
    <border>
      <left style="thin">
        <color indexed="64"/>
      </left>
      <right style="thick">
        <color indexed="64"/>
      </right>
      <top style="hair">
        <color indexed="64"/>
      </top>
      <bottom/>
      <diagonal/>
    </border>
    <border>
      <left style="thin">
        <color indexed="64"/>
      </left>
      <right style="thick">
        <color indexed="64"/>
      </right>
      <top style="hair">
        <color indexed="64"/>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top style="thick">
        <color indexed="64"/>
      </top>
      <bottom style="hair">
        <color indexed="64"/>
      </bottom>
      <diagonal/>
    </border>
    <border>
      <left/>
      <right/>
      <top style="thick">
        <color indexed="64"/>
      </top>
      <bottom style="hair">
        <color indexed="64"/>
      </bottom>
      <diagonal/>
    </border>
    <border>
      <left style="thin">
        <color indexed="64"/>
      </left>
      <right style="thin">
        <color indexed="64"/>
      </right>
      <top style="thick">
        <color indexed="64"/>
      </top>
      <bottom style="hair">
        <color indexed="64"/>
      </bottom>
      <diagonal/>
    </border>
    <border>
      <left style="thin">
        <color indexed="64"/>
      </left>
      <right style="thick">
        <color indexed="64"/>
      </right>
      <top style="thick">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style="hair">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ck">
        <color indexed="64"/>
      </right>
      <top/>
      <bottom/>
      <diagonal/>
    </border>
    <border>
      <left style="thin">
        <color indexed="64"/>
      </left>
      <right style="thick">
        <color indexed="64"/>
      </right>
      <top style="thick">
        <color indexed="64"/>
      </top>
      <bottom/>
      <diagonal/>
    </border>
    <border>
      <left style="medium">
        <color rgb="FF4F81BC"/>
      </left>
      <right style="medium">
        <color rgb="FF4F81BC"/>
      </right>
      <top style="thick">
        <color rgb="FF4F81BC"/>
      </top>
      <bottom style="medium">
        <color rgb="FF4F81BC"/>
      </bottom>
      <diagonal/>
    </border>
    <border>
      <left style="medium">
        <color rgb="FF4F81BC"/>
      </left>
      <right style="medium">
        <color rgb="FF4F81BC"/>
      </right>
      <top/>
      <bottom style="medium">
        <color rgb="FF4F81BC"/>
      </bottom>
      <diagonal/>
    </border>
    <border>
      <left style="medium">
        <color rgb="FF4F81BC"/>
      </left>
      <right style="medium">
        <color rgb="FF4F81BC"/>
      </right>
      <top/>
      <bottom style="medium">
        <color rgb="FF00000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s>
  <cellStyleXfs count="7">
    <xf numFmtId="0" fontId="0" fillId="0" borderId="0"/>
    <xf numFmtId="44" fontId="1" fillId="0" borderId="0" applyFont="0" applyFill="0" applyBorder="0" applyAlignment="0" applyProtection="0"/>
    <xf numFmtId="0" fontId="4" fillId="0" borderId="0"/>
    <xf numFmtId="0" fontId="4" fillId="0" borderId="0"/>
    <xf numFmtId="0" fontId="4" fillId="0" borderId="0"/>
    <xf numFmtId="0" fontId="4" fillId="0" borderId="0"/>
    <xf numFmtId="9" fontId="1" fillId="0" borderId="0" applyFont="0" applyFill="0" applyBorder="0" applyAlignment="0" applyProtection="0"/>
  </cellStyleXfs>
  <cellXfs count="149">
    <xf numFmtId="0" fontId="0" fillId="0" borderId="0" xfId="0"/>
    <xf numFmtId="0" fontId="0" fillId="0" borderId="0" xfId="0" applyAlignment="1">
      <alignment wrapText="1"/>
    </xf>
    <xf numFmtId="0" fontId="3" fillId="0" borderId="0" xfId="0" applyFont="1" applyAlignment="1">
      <alignment horizontal="center" vertical="center" wrapText="1"/>
    </xf>
    <xf numFmtId="0" fontId="0" fillId="2" borderId="1" xfId="0" applyFill="1" applyBorder="1" applyAlignment="1" applyProtection="1">
      <alignment vertical="center"/>
      <protection locked="0"/>
    </xf>
    <xf numFmtId="0" fontId="7" fillId="2" borderId="1" xfId="0" applyFont="1" applyFill="1" applyBorder="1" applyAlignment="1" applyProtection="1">
      <alignment vertical="center"/>
      <protection locked="0"/>
    </xf>
    <xf numFmtId="0" fontId="0" fillId="2" borderId="1" xfId="0" applyFill="1" applyBorder="1" applyAlignment="1" applyProtection="1">
      <alignment horizontal="center" vertical="center"/>
      <protection locked="0"/>
    </xf>
    <xf numFmtId="0" fontId="0" fillId="0" borderId="0" xfId="1" applyNumberFormat="1" applyFont="1"/>
    <xf numFmtId="0" fontId="0" fillId="3" borderId="2" xfId="0" applyFill="1" applyBorder="1" applyProtection="1"/>
    <xf numFmtId="0" fontId="0" fillId="3" borderId="3" xfId="0" applyFill="1" applyBorder="1" applyProtection="1"/>
    <xf numFmtId="0" fontId="0" fillId="3" borderId="4" xfId="0" applyFill="1" applyBorder="1" applyProtection="1"/>
    <xf numFmtId="0" fontId="0" fillId="0" borderId="0" xfId="0" applyProtection="1"/>
    <xf numFmtId="0" fontId="0" fillId="3" borderId="5" xfId="0" applyFill="1" applyBorder="1" applyAlignment="1" applyProtection="1">
      <alignment vertical="center"/>
    </xf>
    <xf numFmtId="0" fontId="0" fillId="3" borderId="6" xfId="0" applyFill="1" applyBorder="1" applyAlignment="1" applyProtection="1">
      <alignment vertical="center"/>
    </xf>
    <xf numFmtId="0" fontId="0" fillId="3" borderId="0" xfId="0" applyFill="1" applyBorder="1" applyAlignment="1" applyProtection="1">
      <alignment vertical="center"/>
    </xf>
    <xf numFmtId="0" fontId="6" fillId="3" borderId="0" xfId="0" applyFont="1" applyFill="1" applyBorder="1" applyAlignment="1" applyProtection="1">
      <alignment horizontal="right" vertical="center"/>
    </xf>
    <xf numFmtId="0" fontId="0" fillId="0" borderId="0" xfId="0" applyAlignment="1" applyProtection="1">
      <alignment vertical="center"/>
    </xf>
    <xf numFmtId="0" fontId="0" fillId="3" borderId="0" xfId="0" applyFill="1" applyAlignment="1" applyProtection="1">
      <alignment vertical="center"/>
    </xf>
    <xf numFmtId="0" fontId="0" fillId="3" borderId="0" xfId="0" applyFill="1" applyBorder="1" applyAlignment="1" applyProtection="1">
      <alignment horizontal="left" vertical="center"/>
    </xf>
    <xf numFmtId="0" fontId="9" fillId="3" borderId="0" xfId="0" applyFont="1" applyFill="1" applyBorder="1" applyAlignment="1" applyProtection="1">
      <alignment horizontal="right"/>
    </xf>
    <xf numFmtId="0" fontId="9" fillId="3" borderId="0" xfId="0" applyFont="1" applyFill="1" applyBorder="1" applyAlignment="1" applyProtection="1">
      <alignment horizontal="right" vertical="center"/>
    </xf>
    <xf numFmtId="0" fontId="3" fillId="3" borderId="0" xfId="0" applyFont="1" applyFill="1" applyBorder="1" applyAlignment="1" applyProtection="1">
      <alignment horizontal="right" vertical="center"/>
    </xf>
    <xf numFmtId="0" fontId="6" fillId="3" borderId="0" xfId="0" applyFont="1" applyFill="1" applyBorder="1" applyAlignment="1" applyProtection="1">
      <alignment vertical="center"/>
    </xf>
    <xf numFmtId="0" fontId="3" fillId="3" borderId="0" xfId="0" applyFont="1" applyFill="1" applyBorder="1" applyAlignment="1" applyProtection="1">
      <alignment vertical="center"/>
    </xf>
    <xf numFmtId="0" fontId="3" fillId="3" borderId="0" xfId="0" applyFont="1" applyFill="1" applyBorder="1" applyAlignment="1" applyProtection="1">
      <alignment horizontal="left" vertical="center"/>
    </xf>
    <xf numFmtId="0" fontId="3" fillId="3" borderId="0" xfId="0" applyFont="1" applyFill="1" applyBorder="1" applyAlignment="1" applyProtection="1">
      <alignment vertical="center" wrapText="1"/>
    </xf>
    <xf numFmtId="44" fontId="0" fillId="3" borderId="0" xfId="0" applyNumberFormat="1" applyFill="1" applyBorder="1" applyAlignment="1" applyProtection="1">
      <alignment vertical="center"/>
    </xf>
    <xf numFmtId="44" fontId="6" fillId="3" borderId="0" xfId="0" applyNumberFormat="1" applyFont="1" applyFill="1" applyBorder="1" applyAlignment="1" applyProtection="1">
      <alignment vertical="center"/>
    </xf>
    <xf numFmtId="0" fontId="0" fillId="3" borderId="5" xfId="0" applyFill="1" applyBorder="1" applyProtection="1"/>
    <xf numFmtId="0" fontId="5" fillId="3" borderId="0" xfId="0" applyFont="1" applyFill="1" applyBorder="1" applyAlignment="1" applyProtection="1">
      <alignment horizontal="right" vertical="center"/>
    </xf>
    <xf numFmtId="44" fontId="5" fillId="3" borderId="0" xfId="0" applyNumberFormat="1" applyFont="1" applyFill="1" applyBorder="1" applyAlignment="1" applyProtection="1">
      <alignment vertical="center"/>
    </xf>
    <xf numFmtId="0" fontId="13" fillId="0" borderId="9" xfId="0" applyFont="1" applyFill="1" applyBorder="1" applyAlignment="1">
      <alignment horizontal="center" vertical="center" wrapText="1"/>
    </xf>
    <xf numFmtId="0" fontId="13" fillId="0" borderId="10" xfId="0" applyFont="1" applyFill="1" applyBorder="1" applyAlignment="1">
      <alignment horizontal="center" vertical="center" wrapText="1"/>
    </xf>
    <xf numFmtId="49" fontId="15" fillId="5" borderId="26" xfId="3" applyNumberFormat="1" applyFont="1" applyFill="1" applyBorder="1" applyAlignment="1">
      <alignment horizontal="center" vertical="center" wrapText="1"/>
    </xf>
    <xf numFmtId="0" fontId="15" fillId="5" borderId="27" xfId="3" applyFont="1" applyFill="1" applyBorder="1" applyAlignment="1">
      <alignment horizontal="center" vertical="center" wrapText="1"/>
    </xf>
    <xf numFmtId="0" fontId="15" fillId="4" borderId="28" xfId="3" applyFont="1" applyFill="1" applyBorder="1" applyAlignment="1">
      <alignment horizontal="center" vertical="center" wrapText="1"/>
    </xf>
    <xf numFmtId="0" fontId="15" fillId="4" borderId="29" xfId="3" applyFont="1" applyFill="1" applyBorder="1" applyAlignment="1">
      <alignment horizontal="center" vertical="center" wrapText="1"/>
    </xf>
    <xf numFmtId="49" fontId="15" fillId="4" borderId="30" xfId="3" applyNumberFormat="1" applyFont="1" applyFill="1" applyBorder="1" applyAlignment="1">
      <alignment horizontal="center" vertical="center" wrapText="1"/>
    </xf>
    <xf numFmtId="0" fontId="15" fillId="4" borderId="31" xfId="3" applyFont="1" applyFill="1" applyBorder="1" applyAlignment="1">
      <alignment horizontal="center" vertical="center" wrapText="1"/>
    </xf>
    <xf numFmtId="2" fontId="15" fillId="5" borderId="0" xfId="3" applyNumberFormat="1" applyFont="1" applyFill="1" applyBorder="1" applyAlignment="1">
      <alignment horizontal="center" vertical="center" wrapText="1"/>
    </xf>
    <xf numFmtId="0" fontId="14" fillId="0" borderId="0" xfId="3" applyFont="1"/>
    <xf numFmtId="49" fontId="14" fillId="0" borderId="0" xfId="3" applyNumberFormat="1" applyFont="1" applyAlignment="1">
      <alignment horizontal="center"/>
    </xf>
    <xf numFmtId="6" fontId="17" fillId="6" borderId="41" xfId="0" applyNumberFormat="1" applyFont="1" applyFill="1" applyBorder="1" applyAlignment="1">
      <alignment horizontal="center" vertical="center" wrapText="1"/>
    </xf>
    <xf numFmtId="6" fontId="17" fillId="0" borderId="42" xfId="0" applyNumberFormat="1" applyFont="1" applyBorder="1" applyAlignment="1">
      <alignment horizontal="center" vertical="center" wrapText="1"/>
    </xf>
    <xf numFmtId="6" fontId="17" fillId="6" borderId="42" xfId="0" applyNumberFormat="1" applyFont="1" applyFill="1" applyBorder="1" applyAlignment="1">
      <alignment horizontal="center" vertical="center" wrapText="1"/>
    </xf>
    <xf numFmtId="6" fontId="17" fillId="0" borderId="43" xfId="0" applyNumberFormat="1" applyFont="1" applyBorder="1" applyAlignment="1">
      <alignment horizontal="center" vertical="center" wrapText="1"/>
    </xf>
    <xf numFmtId="0" fontId="0" fillId="0" borderId="0" xfId="0" applyProtection="1"/>
    <xf numFmtId="0" fontId="15" fillId="4" borderId="17" xfId="3" applyFont="1" applyFill="1" applyBorder="1" applyAlignment="1">
      <alignment horizontal="center" vertical="center" wrapText="1"/>
    </xf>
    <xf numFmtId="0" fontId="15" fillId="4" borderId="0" xfId="3" applyFont="1" applyFill="1" applyBorder="1" applyAlignment="1">
      <alignment horizontal="center" vertical="center" wrapText="1"/>
    </xf>
    <xf numFmtId="49" fontId="15" fillId="4" borderId="34" xfId="3" applyNumberFormat="1" applyFont="1" applyFill="1" applyBorder="1" applyAlignment="1">
      <alignment horizontal="center" vertical="center" wrapText="1"/>
    </xf>
    <xf numFmtId="0" fontId="15" fillId="4" borderId="39" xfId="3" applyFont="1" applyFill="1" applyBorder="1" applyAlignment="1">
      <alignment horizontal="center" vertical="center" wrapText="1"/>
    </xf>
    <xf numFmtId="0" fontId="15" fillId="5" borderId="40" xfId="3" applyFont="1" applyFill="1" applyBorder="1" applyAlignment="1">
      <alignment horizontal="center" vertical="center"/>
    </xf>
    <xf numFmtId="0" fontId="14" fillId="0" borderId="32" xfId="0" applyFont="1" applyBorder="1"/>
    <xf numFmtId="0" fontId="14" fillId="0" borderId="32" xfId="0" applyFont="1" applyFill="1" applyBorder="1" applyAlignment="1">
      <alignment horizontal="center"/>
    </xf>
    <xf numFmtId="0" fontId="15" fillId="0" borderId="15" xfId="0" applyFont="1" applyFill="1" applyBorder="1" applyAlignment="1"/>
    <xf numFmtId="0" fontId="14" fillId="0" borderId="15" xfId="0" applyFont="1" applyBorder="1"/>
    <xf numFmtId="0" fontId="14" fillId="4" borderId="15" xfId="4" applyFont="1" applyFill="1" applyBorder="1" applyAlignment="1">
      <alignment horizontal="center"/>
    </xf>
    <xf numFmtId="0" fontId="14" fillId="0" borderId="15" xfId="0" applyFont="1" applyFill="1" applyBorder="1"/>
    <xf numFmtId="0" fontId="14" fillId="0" borderId="15" xfId="0" applyFont="1" applyFill="1" applyBorder="1" applyAlignment="1">
      <alignment horizontal="center"/>
    </xf>
    <xf numFmtId="9" fontId="14" fillId="0" borderId="15" xfId="6" applyFont="1" applyBorder="1" applyAlignment="1">
      <alignment horizontal="center"/>
    </xf>
    <xf numFmtId="0" fontId="14" fillId="0" borderId="28" xfId="0" applyFont="1" applyBorder="1" applyAlignment="1">
      <alignment horizontal="center"/>
    </xf>
    <xf numFmtId="0" fontId="14" fillId="0" borderId="29" xfId="0" applyFont="1" applyBorder="1" applyAlignment="1">
      <alignment horizontal="center"/>
    </xf>
    <xf numFmtId="9" fontId="14" fillId="0" borderId="16" xfId="6" applyFont="1" applyBorder="1" applyAlignment="1">
      <alignment horizontal="center"/>
    </xf>
    <xf numFmtId="9" fontId="14" fillId="0" borderId="12" xfId="6" applyFont="1" applyBorder="1" applyAlignment="1">
      <alignment horizontal="center"/>
    </xf>
    <xf numFmtId="9" fontId="14" fillId="0" borderId="11" xfId="6" applyFont="1" applyBorder="1" applyAlignment="1">
      <alignment horizontal="center"/>
    </xf>
    <xf numFmtId="9" fontId="14" fillId="0" borderId="14" xfId="6" applyFont="1" applyBorder="1" applyAlignment="1">
      <alignment horizontal="center"/>
    </xf>
    <xf numFmtId="9" fontId="14" fillId="0" borderId="13" xfId="6" applyFont="1" applyBorder="1" applyAlignment="1">
      <alignment horizontal="center"/>
    </xf>
    <xf numFmtId="9" fontId="14" fillId="0" borderId="19" xfId="6" applyFont="1" applyBorder="1" applyAlignment="1">
      <alignment horizontal="center"/>
    </xf>
    <xf numFmtId="9" fontId="14" fillId="0" borderId="18" xfId="6" applyFont="1" applyBorder="1" applyAlignment="1">
      <alignment horizontal="center"/>
    </xf>
    <xf numFmtId="9" fontId="14" fillId="0" borderId="28" xfId="6" applyFont="1" applyBorder="1" applyAlignment="1">
      <alignment horizontal="center"/>
    </xf>
    <xf numFmtId="9" fontId="14" fillId="0" borderId="29" xfId="6" applyFont="1" applyBorder="1" applyAlignment="1">
      <alignment horizontal="center"/>
    </xf>
    <xf numFmtId="0" fontId="14" fillId="0" borderId="13" xfId="0" applyFont="1" applyFill="1" applyBorder="1"/>
    <xf numFmtId="0" fontId="14" fillId="0" borderId="13" xfId="0" applyFont="1" applyFill="1" applyBorder="1" applyAlignment="1">
      <alignment horizontal="center"/>
    </xf>
    <xf numFmtId="0" fontId="15" fillId="0" borderId="18" xfId="0" applyFont="1" applyFill="1" applyBorder="1" applyAlignment="1"/>
    <xf numFmtId="0" fontId="14" fillId="0" borderId="18" xfId="0" applyFont="1" applyBorder="1"/>
    <xf numFmtId="0" fontId="14" fillId="4" borderId="18" xfId="4" applyFont="1" applyFill="1" applyBorder="1" applyAlignment="1">
      <alignment horizontal="center"/>
    </xf>
    <xf numFmtId="0" fontId="15" fillId="0" borderId="28" xfId="0" applyFont="1" applyFill="1" applyBorder="1" applyAlignment="1"/>
    <xf numFmtId="0" fontId="15" fillId="0" borderId="29" xfId="0" applyFont="1" applyFill="1" applyBorder="1" applyAlignment="1"/>
    <xf numFmtId="0" fontId="14" fillId="0" borderId="29" xfId="0" applyFont="1" applyBorder="1"/>
    <xf numFmtId="0" fontId="14" fillId="4" borderId="29" xfId="4" applyFont="1" applyFill="1" applyBorder="1" applyAlignment="1">
      <alignment horizontal="center"/>
    </xf>
    <xf numFmtId="0" fontId="14" fillId="0" borderId="16" xfId="0" applyFont="1" applyBorder="1"/>
    <xf numFmtId="0" fontId="14" fillId="0" borderId="12" xfId="0" applyFont="1" applyBorder="1"/>
    <xf numFmtId="0" fontId="14" fillId="0" borderId="11" xfId="0" applyFont="1" applyFill="1" applyBorder="1"/>
    <xf numFmtId="0" fontId="14" fillId="0" borderId="11" xfId="0" applyFont="1" applyFill="1" applyBorder="1" applyAlignment="1">
      <alignment horizontal="center"/>
    </xf>
    <xf numFmtId="0" fontId="14" fillId="0" borderId="29" xfId="0" applyFont="1" applyBorder="1" applyAlignment="1">
      <alignment horizontal="left" indent="1"/>
    </xf>
    <xf numFmtId="0" fontId="15" fillId="0" borderId="16" xfId="0" applyFont="1" applyFill="1" applyBorder="1" applyAlignment="1"/>
    <xf numFmtId="0" fontId="14" fillId="0" borderId="14" xfId="0" applyFont="1" applyBorder="1"/>
    <xf numFmtId="0" fontId="15" fillId="0" borderId="19" xfId="0" applyFont="1" applyFill="1" applyBorder="1" applyAlignment="1"/>
    <xf numFmtId="0" fontId="14" fillId="0" borderId="33" xfId="0" applyFont="1" applyFill="1" applyBorder="1" applyAlignment="1">
      <alignment horizontal="center"/>
    </xf>
    <xf numFmtId="0" fontId="14" fillId="0" borderId="30" xfId="0" applyFont="1" applyBorder="1"/>
    <xf numFmtId="0" fontId="14" fillId="0" borderId="35" xfId="0" applyFont="1" applyFill="1" applyBorder="1" applyAlignment="1">
      <alignment horizontal="center"/>
    </xf>
    <xf numFmtId="0" fontId="14" fillId="0" borderId="20" xfId="0" applyFont="1" applyBorder="1"/>
    <xf numFmtId="0" fontId="15" fillId="0" borderId="32" xfId="0" applyFont="1" applyFill="1" applyBorder="1" applyAlignment="1"/>
    <xf numFmtId="0" fontId="15" fillId="0" borderId="30" xfId="0" applyFont="1" applyFill="1" applyBorder="1" applyAlignment="1"/>
    <xf numFmtId="0" fontId="15" fillId="0" borderId="20" xfId="0" applyFont="1" applyFill="1" applyBorder="1" applyAlignment="1"/>
    <xf numFmtId="0" fontId="14" fillId="0" borderId="30" xfId="0" applyFont="1" applyBorder="1" applyAlignment="1">
      <alignment horizontal="left" indent="1"/>
    </xf>
    <xf numFmtId="2" fontId="15" fillId="5" borderId="17" xfId="3" applyNumberFormat="1" applyFont="1" applyFill="1" applyBorder="1" applyAlignment="1">
      <alignment horizontal="center" vertical="center" wrapText="1"/>
    </xf>
    <xf numFmtId="0" fontId="14" fillId="0" borderId="31" xfId="0" applyFont="1" applyBorder="1" applyAlignment="1">
      <alignment horizontal="center"/>
    </xf>
    <xf numFmtId="164" fontId="14" fillId="0" borderId="22" xfId="1" applyNumberFormat="1" applyFont="1" applyBorder="1" applyAlignment="1">
      <alignment horizontal="center"/>
    </xf>
    <xf numFmtId="164" fontId="14" fillId="0" borderId="23" xfId="1" applyNumberFormat="1" applyFont="1" applyBorder="1" applyAlignment="1">
      <alignment horizontal="center"/>
    </xf>
    <xf numFmtId="164" fontId="14" fillId="0" borderId="31" xfId="1" applyNumberFormat="1" applyFont="1" applyBorder="1" applyAlignment="1">
      <alignment horizontal="center"/>
    </xf>
    <xf numFmtId="164" fontId="14" fillId="0" borderId="24" xfId="1" applyNumberFormat="1" applyFont="1" applyBorder="1" applyAlignment="1">
      <alignment horizontal="center"/>
    </xf>
    <xf numFmtId="164" fontId="14" fillId="0" borderId="21" xfId="1" applyNumberFormat="1" applyFont="1" applyBorder="1" applyAlignment="1">
      <alignment horizontal="center"/>
    </xf>
    <xf numFmtId="0" fontId="4" fillId="2" borderId="1" xfId="0" applyFont="1" applyFill="1" applyBorder="1" applyAlignment="1" applyProtection="1">
      <alignment horizontal="center" vertical="center"/>
      <protection locked="0"/>
    </xf>
    <xf numFmtId="0" fontId="0" fillId="0" borderId="0" xfId="0" applyAlignment="1" applyProtection="1"/>
    <xf numFmtId="0" fontId="0" fillId="0" borderId="0" xfId="0" applyFill="1" applyBorder="1" applyAlignment="1" applyProtection="1">
      <alignment vertical="center"/>
    </xf>
    <xf numFmtId="0" fontId="0" fillId="0" borderId="45" xfId="0" applyFill="1" applyBorder="1" applyAlignment="1" applyProtection="1">
      <alignment vertical="center"/>
    </xf>
    <xf numFmtId="44" fontId="0" fillId="0" borderId="45" xfId="0" applyNumberFormat="1" applyFill="1" applyBorder="1" applyAlignment="1" applyProtection="1">
      <alignment vertical="center"/>
    </xf>
    <xf numFmtId="44" fontId="0" fillId="0" borderId="46" xfId="0" applyNumberFormat="1" applyFill="1" applyBorder="1" applyAlignment="1" applyProtection="1">
      <alignment vertical="center"/>
    </xf>
    <xf numFmtId="44" fontId="0" fillId="2" borderId="1" xfId="1" applyFont="1" applyFill="1" applyBorder="1" applyAlignment="1" applyProtection="1">
      <alignment horizontal="center" vertical="center"/>
      <protection locked="0"/>
    </xf>
    <xf numFmtId="0" fontId="10" fillId="2" borderId="1" xfId="0" applyFont="1" applyFill="1" applyBorder="1" applyAlignment="1" applyProtection="1">
      <alignment vertical="center"/>
      <protection locked="0"/>
    </xf>
    <xf numFmtId="9" fontId="16" fillId="7" borderId="0" xfId="0" applyNumberFormat="1" applyFont="1" applyFill="1" applyBorder="1" applyAlignment="1" applyProtection="1">
      <alignment horizontal="left" vertical="center"/>
    </xf>
    <xf numFmtId="0" fontId="0" fillId="7" borderId="0" xfId="0" applyFill="1" applyBorder="1" applyAlignment="1" applyProtection="1">
      <alignment vertical="center"/>
    </xf>
    <xf numFmtId="0" fontId="3" fillId="7" borderId="0" xfId="0" applyFont="1" applyFill="1" applyBorder="1" applyAlignment="1" applyProtection="1">
      <alignment horizontal="right" vertical="center"/>
    </xf>
    <xf numFmtId="0" fontId="11" fillId="3" borderId="0" xfId="0" applyFont="1" applyFill="1" applyBorder="1" applyAlignment="1" applyProtection="1">
      <alignment horizontal="left" vertical="center"/>
    </xf>
    <xf numFmtId="0" fontId="16" fillId="0" borderId="46" xfId="0" applyFont="1" applyFill="1" applyBorder="1" applyAlignment="1" applyProtection="1">
      <alignment horizontal="left" wrapText="1"/>
      <protection locked="0"/>
    </xf>
    <xf numFmtId="0" fontId="16" fillId="0" borderId="0" xfId="0" applyFont="1" applyFill="1" applyBorder="1" applyAlignment="1" applyProtection="1">
      <alignment horizontal="left" wrapText="1"/>
      <protection locked="0"/>
    </xf>
    <xf numFmtId="0" fontId="16" fillId="0" borderId="44" xfId="0" applyFont="1" applyFill="1" applyBorder="1" applyAlignment="1" applyProtection="1">
      <alignment horizontal="left" wrapText="1"/>
      <protection locked="0"/>
    </xf>
    <xf numFmtId="0" fontId="8" fillId="3" borderId="6" xfId="0" applyFont="1" applyFill="1" applyBorder="1" applyAlignment="1" applyProtection="1">
      <alignment horizontal="center" vertical="center"/>
    </xf>
    <xf numFmtId="0" fontId="0" fillId="0" borderId="0" xfId="0" applyProtection="1"/>
    <xf numFmtId="0" fontId="8" fillId="3" borderId="0" xfId="0" applyFont="1" applyFill="1" applyBorder="1" applyAlignment="1" applyProtection="1">
      <alignment horizontal="center" vertical="center"/>
    </xf>
    <xf numFmtId="0" fontId="3" fillId="2" borderId="7" xfId="0" applyFont="1" applyFill="1" applyBorder="1" applyAlignment="1" applyProtection="1">
      <alignment horizontal="left" vertical="center"/>
      <protection locked="0"/>
    </xf>
    <xf numFmtId="0" fontId="3" fillId="2" borderId="8" xfId="0" applyFont="1" applyFill="1" applyBorder="1" applyAlignment="1" applyProtection="1">
      <alignment horizontal="left" vertical="center"/>
      <protection locked="0"/>
    </xf>
    <xf numFmtId="14" fontId="3" fillId="2" borderId="7" xfId="0" applyNumberFormat="1" applyFont="1" applyFill="1" applyBorder="1" applyAlignment="1" applyProtection="1">
      <alignment horizontal="left" vertical="center"/>
      <protection locked="0"/>
    </xf>
    <xf numFmtId="0" fontId="15" fillId="5" borderId="25" xfId="3" applyFont="1" applyFill="1" applyBorder="1" applyAlignment="1">
      <alignment horizontal="center" vertical="center" wrapText="1"/>
    </xf>
    <xf numFmtId="0" fontId="15" fillId="5" borderId="26" xfId="3" applyFont="1" applyFill="1" applyBorder="1" applyAlignment="1">
      <alignment horizontal="center" vertical="center" wrapText="1"/>
    </xf>
    <xf numFmtId="2" fontId="15" fillId="5" borderId="36" xfId="0" applyNumberFormat="1" applyFont="1" applyFill="1" applyBorder="1" applyAlignment="1">
      <alignment horizontal="center" vertical="center" wrapText="1"/>
    </xf>
    <xf numFmtId="2" fontId="15" fillId="5" borderId="37" xfId="0" applyNumberFormat="1" applyFont="1" applyFill="1" applyBorder="1" applyAlignment="1">
      <alignment horizontal="center" vertical="center" wrapText="1"/>
    </xf>
    <xf numFmtId="2" fontId="15" fillId="5" borderId="38" xfId="0" applyNumberFormat="1" applyFont="1" applyFill="1" applyBorder="1" applyAlignment="1">
      <alignment horizontal="center" vertical="center" wrapText="1"/>
    </xf>
    <xf numFmtId="0" fontId="15" fillId="5" borderId="25" xfId="3" applyFont="1" applyFill="1" applyBorder="1" applyAlignment="1">
      <alignment horizontal="center" vertical="center"/>
    </xf>
    <xf numFmtId="0" fontId="15" fillId="5" borderId="27" xfId="3" applyFont="1" applyFill="1" applyBorder="1" applyAlignment="1">
      <alignment horizontal="center" vertical="center"/>
    </xf>
    <xf numFmtId="0" fontId="15" fillId="5" borderId="36" xfId="3" applyFont="1" applyFill="1" applyBorder="1" applyAlignment="1">
      <alignment horizontal="center" vertical="center"/>
    </xf>
    <xf numFmtId="0" fontId="15" fillId="5" borderId="38" xfId="3" applyFont="1" applyFill="1" applyBorder="1" applyAlignment="1">
      <alignment horizontal="center" vertical="center"/>
    </xf>
    <xf numFmtId="0" fontId="18" fillId="8" borderId="0" xfId="0" applyFont="1" applyFill="1" applyProtection="1"/>
    <xf numFmtId="0" fontId="18" fillId="8" borderId="0" xfId="0" applyFont="1" applyFill="1" applyBorder="1" applyProtection="1"/>
    <xf numFmtId="0" fontId="18" fillId="8" borderId="0" xfId="0" applyFont="1" applyFill="1" applyAlignment="1" applyProtection="1">
      <alignment vertical="center"/>
    </xf>
    <xf numFmtId="0" fontId="18" fillId="8" borderId="0" xfId="0" applyFont="1" applyFill="1" applyBorder="1" applyAlignment="1" applyProtection="1">
      <alignment vertical="center"/>
    </xf>
    <xf numFmtId="0" fontId="19" fillId="8" borderId="0" xfId="0" applyFont="1" applyFill="1" applyBorder="1" applyAlignment="1"/>
    <xf numFmtId="0" fontId="20" fillId="8" borderId="0" xfId="0" applyFont="1" applyFill="1" applyBorder="1" applyAlignment="1" applyProtection="1">
      <alignment vertical="center"/>
    </xf>
    <xf numFmtId="9" fontId="18" fillId="8" borderId="0" xfId="0" applyNumberFormat="1" applyFont="1" applyFill="1" applyBorder="1" applyAlignment="1" applyProtection="1">
      <alignment vertical="center"/>
    </xf>
    <xf numFmtId="0" fontId="21" fillId="8" borderId="0" xfId="0" applyFont="1" applyFill="1" applyBorder="1"/>
    <xf numFmtId="0" fontId="21" fillId="8" borderId="0" xfId="0" applyFont="1" applyFill="1" applyBorder="1" applyAlignment="1">
      <alignment horizontal="center"/>
    </xf>
    <xf numFmtId="0" fontId="20" fillId="8" borderId="0" xfId="0" applyFont="1" applyFill="1" applyBorder="1" applyProtection="1"/>
    <xf numFmtId="9" fontId="18" fillId="8" borderId="0" xfId="0" applyNumberFormat="1" applyFont="1" applyFill="1" applyBorder="1" applyProtection="1"/>
    <xf numFmtId="0" fontId="22" fillId="8" borderId="0" xfId="0" applyFont="1" applyFill="1" applyBorder="1" applyAlignment="1">
      <alignment horizontal="center" vertical="center" wrapText="1"/>
    </xf>
    <xf numFmtId="0" fontId="21" fillId="8" borderId="0" xfId="0" applyFont="1" applyFill="1" applyBorder="1" applyAlignment="1">
      <alignment horizontal="left" indent="1"/>
    </xf>
    <xf numFmtId="0" fontId="18" fillId="8" borderId="0" xfId="0" applyFont="1" applyFill="1" applyBorder="1"/>
    <xf numFmtId="0" fontId="21" fillId="8" borderId="0" xfId="0" applyFont="1" applyFill="1" applyBorder="1" applyAlignment="1"/>
    <xf numFmtId="0" fontId="18" fillId="8" borderId="0" xfId="0" applyFont="1" applyFill="1" applyAlignment="1" applyProtection="1"/>
    <xf numFmtId="0" fontId="18" fillId="8" borderId="0" xfId="0" applyFont="1" applyFill="1" applyBorder="1" applyAlignment="1" applyProtection="1"/>
  </cellXfs>
  <cellStyles count="7">
    <cellStyle name="Currency" xfId="1" builtinId="4"/>
    <cellStyle name="Normal" xfId="0" builtinId="0"/>
    <cellStyle name="Normal 10" xfId="3"/>
    <cellStyle name="Normal 6" xfId="2"/>
    <cellStyle name="Normal 7" xfId="5"/>
    <cellStyle name="Normal 9" xfId="4"/>
    <cellStyle name="Percent" xfId="6" builtinId="5"/>
  </cellStyles>
  <dxfs count="6">
    <dxf>
      <font>
        <color rgb="FFFF0000"/>
      </font>
    </dxf>
    <dxf>
      <font>
        <b val="0"/>
        <i/>
        <condense val="0"/>
        <extend val="0"/>
        <color indexed="22"/>
      </font>
    </dxf>
    <dxf>
      <font>
        <b val="0"/>
        <i/>
        <condense val="0"/>
        <extend val="0"/>
        <color indexed="22"/>
      </font>
    </dxf>
    <dxf>
      <font>
        <b val="0"/>
        <i/>
        <condense val="0"/>
        <extend val="0"/>
        <color indexed="22"/>
      </font>
    </dxf>
    <dxf>
      <font>
        <b val="0"/>
        <i/>
        <condense val="0"/>
        <extend val="0"/>
        <color indexed="22"/>
      </font>
    </dxf>
    <dxf>
      <font>
        <b val="0"/>
        <i/>
        <condense val="0"/>
        <extend val="0"/>
        <color indexed="22"/>
      </font>
    </dxf>
  </dxfs>
  <tableStyles count="0" defaultTableStyle="TableStyleMedium2" defaultPivotStyle="PivotStyleLight16"/>
  <colors>
    <mruColors>
      <color rgb="FFC0C0C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57150</xdr:rowOff>
    </xdr:from>
    <xdr:to>
      <xdr:col>1</xdr:col>
      <xdr:colOff>1285875</xdr:colOff>
      <xdr:row>3</xdr:row>
      <xdr:rowOff>28575</xdr:rowOff>
    </xdr:to>
    <xdr:pic>
      <xdr:nvPicPr>
        <xdr:cNvPr id="2069" name="Picture 21" descr="prosper_logo_LQ">
          <a:extLst>
            <a:ext uri="{FF2B5EF4-FFF2-40B4-BE49-F238E27FC236}">
              <a16:creationId xmlns:a16="http://schemas.microsoft.com/office/drawing/2014/main" id="{00000000-0008-0000-0000-000015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57150"/>
          <a:ext cx="1390650" cy="676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U78"/>
  <sheetViews>
    <sheetView tabSelected="1" view="pageBreakPreview" zoomScaleNormal="85" zoomScaleSheetLayoutView="100" workbookViewId="0">
      <selection activeCell="C5" sqref="C5:I5"/>
    </sheetView>
  </sheetViews>
  <sheetFormatPr defaultRowHeight="12.75" x14ac:dyDescent="0.2"/>
  <cols>
    <col min="1" max="1" width="2.28515625" style="10" customWidth="1"/>
    <col min="2" max="2" width="35.7109375" style="10" customWidth="1"/>
    <col min="3" max="3" width="3.85546875" style="10" customWidth="1"/>
    <col min="4" max="4" width="20.140625" style="10" customWidth="1"/>
    <col min="5" max="5" width="11.85546875" style="10" customWidth="1"/>
    <col min="6" max="6" width="2.42578125" style="10" customWidth="1"/>
    <col min="7" max="7" width="17.5703125" style="10" customWidth="1"/>
    <col min="8" max="8" width="2.140625" style="10" customWidth="1"/>
    <col min="9" max="9" width="23.28515625" style="10" customWidth="1"/>
    <col min="10" max="10" width="2" style="10" customWidth="1"/>
    <col min="11" max="11" width="9.140625" style="132"/>
    <col min="12" max="12" width="44.7109375" style="133" bestFit="1" customWidth="1"/>
    <col min="13" max="13" width="19.7109375" style="133" bestFit="1" customWidth="1"/>
    <col min="14" max="14" width="19.42578125" style="133" bestFit="1" customWidth="1"/>
    <col min="15" max="15" width="12.140625" style="133" customWidth="1"/>
    <col min="16" max="16" width="22.140625" style="133" bestFit="1" customWidth="1"/>
    <col min="17" max="21" width="9.140625" style="132" customWidth="1"/>
    <col min="22" max="2782" width="9.140625" style="10" customWidth="1"/>
    <col min="2783" max="16384" width="9.140625" style="10"/>
  </cols>
  <sheetData>
    <row r="1" spans="1:21" ht="11.25" customHeight="1" thickTop="1" x14ac:dyDescent="0.2">
      <c r="A1" s="7"/>
      <c r="B1" s="8"/>
      <c r="C1" s="8"/>
      <c r="D1" s="8"/>
      <c r="E1" s="8"/>
      <c r="F1" s="8"/>
      <c r="G1" s="8"/>
      <c r="H1" s="8"/>
      <c r="I1" s="8"/>
      <c r="J1" s="9"/>
      <c r="K1" s="134"/>
      <c r="L1" s="136" t="s">
        <v>9</v>
      </c>
      <c r="M1" s="136"/>
      <c r="N1" s="137" t="s">
        <v>86</v>
      </c>
      <c r="O1" s="138"/>
      <c r="P1" s="135"/>
      <c r="Q1" s="134"/>
      <c r="R1" s="134"/>
      <c r="S1" s="134"/>
    </row>
    <row r="2" spans="1:21" ht="23.25" x14ac:dyDescent="0.2">
      <c r="A2" s="117" t="s">
        <v>126</v>
      </c>
      <c r="B2" s="118"/>
      <c r="C2" s="118"/>
      <c r="D2" s="118"/>
      <c r="E2" s="118"/>
      <c r="F2" s="118"/>
      <c r="G2" s="118"/>
      <c r="H2" s="118"/>
      <c r="I2" s="118"/>
      <c r="J2" s="11"/>
      <c r="K2" s="134"/>
      <c r="L2" s="139" t="s">
        <v>10</v>
      </c>
      <c r="M2" s="140" t="s">
        <v>11</v>
      </c>
      <c r="N2" s="137" t="s">
        <v>87</v>
      </c>
      <c r="O2" s="138"/>
      <c r="P2" s="135"/>
      <c r="Q2" s="134"/>
      <c r="R2" s="134"/>
      <c r="S2" s="134"/>
    </row>
    <row r="3" spans="1:21" ht="21" customHeight="1" x14ac:dyDescent="0.2">
      <c r="A3" s="117" t="s">
        <v>80</v>
      </c>
      <c r="B3" s="119"/>
      <c r="C3" s="119"/>
      <c r="D3" s="119"/>
      <c r="E3" s="119"/>
      <c r="F3" s="119"/>
      <c r="G3" s="119"/>
      <c r="H3" s="119"/>
      <c r="I3" s="119"/>
      <c r="J3" s="11"/>
      <c r="K3" s="134"/>
      <c r="L3" s="139" t="s">
        <v>12</v>
      </c>
      <c r="M3" s="140" t="s">
        <v>11</v>
      </c>
      <c r="N3" s="137"/>
      <c r="O3" s="138"/>
      <c r="P3" s="135"/>
      <c r="Q3" s="134"/>
      <c r="R3" s="134"/>
      <c r="S3" s="134"/>
    </row>
    <row r="4" spans="1:21" x14ac:dyDescent="0.2">
      <c r="A4" s="12"/>
      <c r="B4" s="13"/>
      <c r="C4" s="13"/>
      <c r="D4" s="13"/>
      <c r="E4" s="13"/>
      <c r="F4" s="13"/>
      <c r="G4" s="13"/>
      <c r="H4" s="13"/>
      <c r="I4" s="13"/>
      <c r="J4" s="11"/>
      <c r="L4" s="139" t="s">
        <v>13</v>
      </c>
      <c r="M4" s="140" t="s">
        <v>11</v>
      </c>
      <c r="N4" s="141"/>
      <c r="O4" s="142"/>
    </row>
    <row r="5" spans="1:21" s="15" customFormat="1" ht="24.75" customHeight="1" x14ac:dyDescent="0.2">
      <c r="A5" s="12"/>
      <c r="B5" s="14" t="s">
        <v>58</v>
      </c>
      <c r="C5" s="121" t="s">
        <v>81</v>
      </c>
      <c r="D5" s="121"/>
      <c r="E5" s="121"/>
      <c r="F5" s="121"/>
      <c r="G5" s="121"/>
      <c r="H5" s="121"/>
      <c r="I5" s="121"/>
      <c r="J5" s="11"/>
      <c r="K5" s="132"/>
      <c r="L5" s="139" t="s">
        <v>127</v>
      </c>
      <c r="M5" s="140" t="s">
        <v>11</v>
      </c>
      <c r="N5" s="133"/>
      <c r="O5" s="133"/>
      <c r="P5" s="143" t="s">
        <v>91</v>
      </c>
      <c r="Q5" s="132"/>
      <c r="R5" s="132"/>
      <c r="S5" s="132"/>
      <c r="T5" s="134"/>
      <c r="U5" s="134"/>
    </row>
    <row r="6" spans="1:21" s="15" customFormat="1" ht="24.75" customHeight="1" x14ac:dyDescent="0.2">
      <c r="A6" s="12"/>
      <c r="B6" s="14" t="s">
        <v>59</v>
      </c>
      <c r="C6" s="120" t="s">
        <v>82</v>
      </c>
      <c r="D6" s="120"/>
      <c r="E6" s="120"/>
      <c r="F6" s="120"/>
      <c r="G6" s="120"/>
      <c r="H6" s="120"/>
      <c r="I6" s="120"/>
      <c r="J6" s="11"/>
      <c r="K6" s="134"/>
      <c r="L6" s="139" t="s">
        <v>118</v>
      </c>
      <c r="M6" s="140" t="s">
        <v>11</v>
      </c>
      <c r="N6" s="135"/>
      <c r="O6" s="135"/>
      <c r="P6" s="143" t="s">
        <v>92</v>
      </c>
      <c r="Q6" s="134"/>
      <c r="R6" s="134"/>
      <c r="S6" s="134"/>
      <c r="T6" s="134"/>
      <c r="U6" s="134"/>
    </row>
    <row r="7" spans="1:21" s="15" customFormat="1" ht="26.25" customHeight="1" x14ac:dyDescent="0.2">
      <c r="A7" s="12"/>
      <c r="B7" s="14" t="s">
        <v>77</v>
      </c>
      <c r="C7" s="120" t="s">
        <v>83</v>
      </c>
      <c r="D7" s="120"/>
      <c r="E7" s="120"/>
      <c r="F7" s="120"/>
      <c r="G7" s="120"/>
      <c r="H7" s="120"/>
      <c r="I7" s="120"/>
      <c r="J7" s="11"/>
      <c r="K7" s="134"/>
      <c r="L7" s="139" t="s">
        <v>117</v>
      </c>
      <c r="M7" s="140" t="s">
        <v>11</v>
      </c>
      <c r="N7" s="135"/>
      <c r="O7" s="135"/>
      <c r="P7" s="143" t="s">
        <v>93</v>
      </c>
      <c r="Q7" s="134"/>
      <c r="R7" s="134"/>
      <c r="S7" s="134"/>
      <c r="T7" s="134"/>
      <c r="U7" s="134"/>
    </row>
    <row r="8" spans="1:21" s="15" customFormat="1" ht="24.75" customHeight="1" x14ac:dyDescent="0.2">
      <c r="A8" s="12"/>
      <c r="B8" s="14" t="s">
        <v>60</v>
      </c>
      <c r="C8" s="121" t="s">
        <v>84</v>
      </c>
      <c r="D8" s="121"/>
      <c r="E8" s="14" t="s">
        <v>61</v>
      </c>
      <c r="F8" s="122" t="s">
        <v>85</v>
      </c>
      <c r="G8" s="122"/>
      <c r="H8" s="122"/>
      <c r="I8" s="122"/>
      <c r="J8" s="11"/>
      <c r="K8" s="132"/>
      <c r="L8" s="139" t="s">
        <v>14</v>
      </c>
      <c r="M8" s="140" t="s">
        <v>31</v>
      </c>
      <c r="N8" s="133"/>
      <c r="O8" s="133"/>
      <c r="P8" s="143" t="s">
        <v>104</v>
      </c>
      <c r="Q8" s="132"/>
      <c r="R8" s="132"/>
      <c r="S8" s="132"/>
      <c r="T8" s="134"/>
      <c r="U8" s="134"/>
    </row>
    <row r="9" spans="1:21" s="15" customFormat="1" ht="24.75" customHeight="1" x14ac:dyDescent="0.2">
      <c r="A9" s="12"/>
      <c r="B9" s="16"/>
      <c r="C9" s="16"/>
      <c r="D9" s="16"/>
      <c r="E9" s="17"/>
      <c r="F9" s="17"/>
      <c r="G9" s="17"/>
      <c r="H9" s="17"/>
      <c r="I9" s="18"/>
      <c r="J9" s="11"/>
      <c r="K9" s="132"/>
      <c r="L9" s="136" t="s">
        <v>33</v>
      </c>
      <c r="M9" s="139"/>
      <c r="N9" s="133"/>
      <c r="O9" s="133"/>
      <c r="P9" s="143" t="s">
        <v>94</v>
      </c>
      <c r="Q9" s="132"/>
      <c r="R9" s="132"/>
      <c r="S9" s="132"/>
      <c r="T9" s="134"/>
      <c r="U9" s="134"/>
    </row>
    <row r="10" spans="1:21" ht="15.75" x14ac:dyDescent="0.2">
      <c r="A10" s="12"/>
      <c r="B10" s="13"/>
      <c r="C10" s="13"/>
      <c r="D10" s="13"/>
      <c r="E10" s="13"/>
      <c r="F10" s="13"/>
      <c r="G10" s="13"/>
      <c r="H10" s="13"/>
      <c r="I10" s="19" t="s">
        <v>165</v>
      </c>
      <c r="J10" s="11"/>
      <c r="K10" s="134"/>
      <c r="L10" s="139" t="s">
        <v>34</v>
      </c>
      <c r="M10" s="140" t="s">
        <v>128</v>
      </c>
      <c r="N10" s="135"/>
      <c r="O10" s="135"/>
      <c r="P10" s="143" t="s">
        <v>95</v>
      </c>
      <c r="Q10" s="134"/>
      <c r="R10" s="134"/>
      <c r="S10" s="134"/>
    </row>
    <row r="11" spans="1:21" ht="15.75" x14ac:dyDescent="0.2">
      <c r="A11" s="12"/>
      <c r="B11" s="13"/>
      <c r="C11" s="13"/>
      <c r="D11" s="13"/>
      <c r="E11" s="13"/>
      <c r="F11" s="13"/>
      <c r="G11" s="13"/>
      <c r="H11" s="13"/>
      <c r="I11" s="13"/>
      <c r="J11" s="11"/>
      <c r="L11" s="139" t="s">
        <v>35</v>
      </c>
      <c r="M11" s="140" t="s">
        <v>128</v>
      </c>
      <c r="P11" s="143" t="s">
        <v>96</v>
      </c>
    </row>
    <row r="12" spans="1:21" s="15" customFormat="1" ht="18.75" customHeight="1" x14ac:dyDescent="0.2">
      <c r="A12" s="12"/>
      <c r="B12" s="16"/>
      <c r="C12" s="20" t="s">
        <v>57</v>
      </c>
      <c r="D12" s="3"/>
      <c r="E12" s="13"/>
      <c r="F12" s="13"/>
      <c r="G12" s="13"/>
      <c r="H12" s="13"/>
      <c r="I12" s="13"/>
      <c r="J12" s="11"/>
      <c r="K12" s="132"/>
      <c r="L12" s="139" t="s">
        <v>110</v>
      </c>
      <c r="M12" s="140" t="s">
        <v>128</v>
      </c>
      <c r="N12" s="133"/>
      <c r="O12" s="133"/>
      <c r="P12" s="143" t="s">
        <v>103</v>
      </c>
      <c r="Q12" s="132"/>
      <c r="R12" s="132"/>
      <c r="S12" s="132"/>
      <c r="T12" s="134"/>
      <c r="U12" s="134"/>
    </row>
    <row r="13" spans="1:21" s="15" customFormat="1" ht="18.75" customHeight="1" x14ac:dyDescent="0.2">
      <c r="A13" s="12"/>
      <c r="B13" s="16"/>
      <c r="C13" s="112"/>
      <c r="D13" s="110" t="s">
        <v>163</v>
      </c>
      <c r="E13" s="111"/>
      <c r="F13" s="111"/>
      <c r="G13" s="111"/>
      <c r="H13" s="13"/>
      <c r="I13" s="13"/>
      <c r="J13" s="11"/>
      <c r="K13" s="132"/>
      <c r="L13" s="139" t="s">
        <v>36</v>
      </c>
      <c r="M13" s="140" t="s">
        <v>128</v>
      </c>
      <c r="N13" s="133"/>
      <c r="O13" s="133"/>
      <c r="P13" s="143" t="s">
        <v>97</v>
      </c>
      <c r="Q13" s="132"/>
      <c r="R13" s="132"/>
      <c r="S13" s="132"/>
      <c r="T13" s="134"/>
      <c r="U13" s="134"/>
    </row>
    <row r="14" spans="1:21" ht="15.75" x14ac:dyDescent="0.2">
      <c r="A14" s="12"/>
      <c r="B14" s="13"/>
      <c r="C14" s="13"/>
      <c r="D14" s="13"/>
      <c r="E14" s="13"/>
      <c r="F14" s="13"/>
      <c r="G14" s="13"/>
      <c r="H14" s="13"/>
      <c r="I14" s="13"/>
      <c r="J14" s="11"/>
      <c r="L14" s="139" t="s">
        <v>109</v>
      </c>
      <c r="M14" s="140" t="s">
        <v>128</v>
      </c>
      <c r="P14" s="143" t="s">
        <v>102</v>
      </c>
    </row>
    <row r="15" spans="1:21" ht="19.5" customHeight="1" x14ac:dyDescent="0.2">
      <c r="A15" s="12"/>
      <c r="B15" s="21" t="s">
        <v>66</v>
      </c>
      <c r="C15" s="13"/>
      <c r="D15" s="13"/>
      <c r="E15" s="13"/>
      <c r="F15" s="13"/>
      <c r="G15" s="13"/>
      <c r="H15" s="13"/>
      <c r="I15" s="13"/>
      <c r="J15" s="11"/>
      <c r="L15" s="136" t="s">
        <v>37</v>
      </c>
      <c r="M15" s="139"/>
      <c r="P15" s="143" t="s">
        <v>98</v>
      </c>
    </row>
    <row r="16" spans="1:21" s="15" customFormat="1" ht="26.25" customHeight="1" x14ac:dyDescent="0.2">
      <c r="A16" s="12"/>
      <c r="B16" s="22" t="s">
        <v>62</v>
      </c>
      <c r="C16" s="22"/>
      <c r="D16" s="23" t="s">
        <v>63</v>
      </c>
      <c r="E16" s="23" t="s">
        <v>64</v>
      </c>
      <c r="F16" s="13"/>
      <c r="G16" s="24" t="s">
        <v>78</v>
      </c>
      <c r="H16" s="24"/>
      <c r="I16" s="20" t="s">
        <v>67</v>
      </c>
      <c r="J16" s="11"/>
      <c r="K16" s="132"/>
      <c r="L16" s="136" t="s">
        <v>54</v>
      </c>
      <c r="M16" s="144"/>
      <c r="N16" s="133"/>
      <c r="O16" s="133"/>
      <c r="P16" s="143" t="s">
        <v>99</v>
      </c>
      <c r="Q16" s="132"/>
      <c r="R16" s="132"/>
      <c r="S16" s="132"/>
      <c r="T16" s="134"/>
      <c r="U16" s="134"/>
    </row>
    <row r="17" spans="1:21" ht="16.5" customHeight="1" x14ac:dyDescent="0.2">
      <c r="A17" s="12"/>
      <c r="B17" s="4"/>
      <c r="C17" s="13"/>
      <c r="D17" s="13" t="str">
        <f>IF(B17="","",VLOOKUP(B17,$L$2:$M$78,2,FALSE))</f>
        <v/>
      </c>
      <c r="E17" s="5"/>
      <c r="F17" s="13"/>
      <c r="G17" s="25" t="str">
        <f>IF(B17="","",IF($D$12="","Enter Service Area",ROUND(VLOOKUP(B17,RW_Lookup!$C$2:$I$81,IF($D$12="SA 1 (West of BNSF)",5,IF($D$12="SA 2 (East of BNSF)",7)),FALSE),2)))</f>
        <v/>
      </c>
      <c r="H17" s="25"/>
      <c r="I17" s="25" t="str">
        <f t="shared" ref="I17:I24" si="0">IF(D17="","",IF($D$12="","",E17*G17))</f>
        <v/>
      </c>
      <c r="J17" s="11"/>
      <c r="L17" s="139" t="s">
        <v>39</v>
      </c>
      <c r="M17" s="140" t="s">
        <v>128</v>
      </c>
      <c r="P17" s="143" t="s">
        <v>100</v>
      </c>
    </row>
    <row r="18" spans="1:21" ht="16.5" customHeight="1" x14ac:dyDescent="0.2">
      <c r="A18" s="12"/>
      <c r="B18" s="4"/>
      <c r="C18" s="13"/>
      <c r="D18" s="13" t="str">
        <f>IF(B18="","",VLOOKUP(B18,$L$2:$M$78,2,FALSE))</f>
        <v/>
      </c>
      <c r="E18" s="5"/>
      <c r="F18" s="13"/>
      <c r="G18" s="25" t="str">
        <f>IF(B18="","",IF($D$12="","Enter Service Area",ROUND(VLOOKUP(B18,RW_Lookup!$C$2:$I$81,IF($D$12="SA 1 (West of BNSF)",5,IF($D$12="SA 2 (East of BNSF)",7)),FALSE),2)))</f>
        <v/>
      </c>
      <c r="H18" s="25"/>
      <c r="I18" s="25" t="str">
        <f t="shared" si="0"/>
        <v/>
      </c>
      <c r="J18" s="11"/>
      <c r="L18" s="139" t="s">
        <v>40</v>
      </c>
      <c r="M18" s="140" t="s">
        <v>128</v>
      </c>
      <c r="P18" s="143" t="s">
        <v>101</v>
      </c>
    </row>
    <row r="19" spans="1:21" ht="16.5" customHeight="1" x14ac:dyDescent="0.2">
      <c r="A19" s="12"/>
      <c r="B19" s="4"/>
      <c r="C19" s="13"/>
      <c r="D19" s="13" t="str">
        <f>IF(B19="","",VLOOKUP(B19,$L$2:$M$78,2,FALSE))</f>
        <v/>
      </c>
      <c r="E19" s="5"/>
      <c r="F19" s="13"/>
      <c r="G19" s="25" t="str">
        <f>IF(B19="","",IF($D$12="","Enter Service Area",ROUND(VLOOKUP(B19,RW_Lookup!$C$2:$I$81,IF($D$12="SA 1 (West of BNSF)",5,IF($D$12="SA 2 (East of BNSF)",7)),FALSE),2)))</f>
        <v/>
      </c>
      <c r="H19" s="25"/>
      <c r="I19" s="25" t="str">
        <f t="shared" si="0"/>
        <v/>
      </c>
      <c r="J19" s="11"/>
      <c r="L19" s="139" t="s">
        <v>41</v>
      </c>
      <c r="M19" s="140" t="s">
        <v>119</v>
      </c>
      <c r="P19" s="143"/>
    </row>
    <row r="20" spans="1:21" ht="16.5" customHeight="1" x14ac:dyDescent="0.2">
      <c r="A20" s="12"/>
      <c r="B20" s="4"/>
      <c r="C20" s="13"/>
      <c r="D20" s="13" t="str">
        <f>IF(B20="","",VLOOKUP(B20,$L$2:$M$78,2,FALSE))</f>
        <v/>
      </c>
      <c r="E20" s="5"/>
      <c r="F20" s="13"/>
      <c r="G20" s="25" t="str">
        <f>IF(B20="","",IF($D$12="","Enter Service Area",ROUND(VLOOKUP(B20,RW_Lookup!$C$2:$I$81,IF($D$12="SA 1 (West of BNSF)",5,IF($D$12="SA 2 (East of BNSF)",7)),FALSE),2)))</f>
        <v/>
      </c>
      <c r="H20" s="25"/>
      <c r="I20" s="25" t="str">
        <f t="shared" si="0"/>
        <v/>
      </c>
      <c r="J20" s="11"/>
      <c r="L20" s="139" t="s">
        <v>42</v>
      </c>
      <c r="M20" s="140" t="s">
        <v>119</v>
      </c>
      <c r="P20" s="143"/>
    </row>
    <row r="21" spans="1:21" ht="16.5" customHeight="1" x14ac:dyDescent="0.2">
      <c r="A21" s="12"/>
      <c r="B21" s="4"/>
      <c r="C21" s="13"/>
      <c r="D21" s="13" t="str">
        <f>IF(B21="","",VLOOKUP(B21,$L$2:$M$78,2,FALSE))</f>
        <v/>
      </c>
      <c r="E21" s="5"/>
      <c r="F21" s="13"/>
      <c r="G21" s="25" t="str">
        <f>IF(B21="","",IF($D$12="","Enter Service Area",ROUND(VLOOKUP(B21,RW_Lookup!$C$2:$I$81,IF($D$12="SA 1 (West of BNSF)",5,IF($D$12="SA 2 (East of BNSF)",7)),FALSE),2)))</f>
        <v/>
      </c>
      <c r="H21" s="25"/>
      <c r="I21" s="25" t="str">
        <f t="shared" si="0"/>
        <v/>
      </c>
      <c r="J21" s="11"/>
      <c r="L21" s="139" t="s">
        <v>108</v>
      </c>
      <c r="M21" s="140" t="s">
        <v>119</v>
      </c>
      <c r="P21" s="143"/>
    </row>
    <row r="22" spans="1:21" ht="16.5" customHeight="1" x14ac:dyDescent="0.2">
      <c r="A22" s="12"/>
      <c r="B22" s="4"/>
      <c r="C22" s="13"/>
      <c r="D22" s="13" t="str">
        <f>IF(B22="","",VLOOKUP(B22,$L$2:$M$78,2,FALSE))</f>
        <v/>
      </c>
      <c r="E22" s="5"/>
      <c r="F22" s="13"/>
      <c r="G22" s="25" t="str">
        <f>IF(B22="","",IF($D$12="","Enter Service Area",ROUND(VLOOKUP(B22,RW_Lookup!$C$2:$I$81,IF($D$12="SA 1 (West of BNSF)",5,IF($D$12="SA 2 (East of BNSF)",7)),FALSE),2)))</f>
        <v/>
      </c>
      <c r="H22" s="25"/>
      <c r="I22" s="25" t="str">
        <f t="shared" si="0"/>
        <v/>
      </c>
      <c r="J22" s="11"/>
      <c r="L22" s="139" t="s">
        <v>129</v>
      </c>
      <c r="M22" s="140" t="s">
        <v>128</v>
      </c>
      <c r="P22" s="143"/>
    </row>
    <row r="23" spans="1:21" ht="16.5" customHeight="1" x14ac:dyDescent="0.2">
      <c r="A23" s="12"/>
      <c r="B23" s="4"/>
      <c r="C23" s="13"/>
      <c r="D23" s="13" t="str">
        <f>IF(B23="","",VLOOKUP(B23,$L$2:$M$78,2,FALSE))</f>
        <v/>
      </c>
      <c r="E23" s="5"/>
      <c r="F23" s="13"/>
      <c r="G23" s="25" t="str">
        <f>IF(B23="","",IF($D$12="","Enter Service Area",ROUND(VLOOKUP(B23,RW_Lookup!$C$2:$I$81,IF($D$12="SA 1 (West of BNSF)",5,IF($D$12="SA 2 (East of BNSF)",7)),FALSE),2)))</f>
        <v/>
      </c>
      <c r="H23" s="25"/>
      <c r="I23" s="25" t="str">
        <f t="shared" si="0"/>
        <v/>
      </c>
      <c r="J23" s="11"/>
      <c r="L23" s="139" t="s">
        <v>130</v>
      </c>
      <c r="M23" s="140" t="s">
        <v>131</v>
      </c>
      <c r="P23" s="145"/>
    </row>
    <row r="24" spans="1:21" ht="16.5" customHeight="1" x14ac:dyDescent="0.2">
      <c r="A24" s="12"/>
      <c r="B24" s="4"/>
      <c r="C24" s="13"/>
      <c r="D24" s="13" t="str">
        <f>IF(B24="","",VLOOKUP(B24,$L$2:$M$78,2,FALSE))</f>
        <v/>
      </c>
      <c r="E24" s="5"/>
      <c r="F24" s="13"/>
      <c r="G24" s="25" t="str">
        <f>IF(B24="","",IF($D$12="","Enter Service Area",ROUND(VLOOKUP(B24,RW_Lookup!$C$2:$I$81,IF($D$12="SA 1 (West of BNSF)",5,IF($D$12="SA 2 (East of BNSF)",7)),FALSE),2)))</f>
        <v/>
      </c>
      <c r="H24" s="25"/>
      <c r="I24" s="25" t="str">
        <f t="shared" si="0"/>
        <v/>
      </c>
      <c r="J24" s="11"/>
      <c r="L24" s="139" t="s">
        <v>43</v>
      </c>
      <c r="M24" s="140" t="s">
        <v>44</v>
      </c>
    </row>
    <row r="25" spans="1:21" s="45" customFormat="1" ht="47.25" customHeight="1" x14ac:dyDescent="0.2">
      <c r="A25" s="104"/>
      <c r="B25" s="114" t="s">
        <v>164</v>
      </c>
      <c r="C25" s="115"/>
      <c r="D25" s="115"/>
      <c r="E25" s="116"/>
      <c r="F25" s="105"/>
      <c r="G25" s="106"/>
      <c r="H25" s="106"/>
      <c r="I25" s="107"/>
      <c r="J25" s="11"/>
      <c r="K25" s="132"/>
      <c r="L25" s="139" t="s">
        <v>132</v>
      </c>
      <c r="M25" s="140" t="s">
        <v>128</v>
      </c>
      <c r="N25" s="133"/>
      <c r="O25" s="133"/>
      <c r="P25" s="133"/>
      <c r="Q25" s="132"/>
      <c r="R25" s="132"/>
      <c r="S25" s="132"/>
      <c r="T25" s="132"/>
      <c r="U25" s="132"/>
    </row>
    <row r="26" spans="1:21" s="45" customFormat="1" ht="16.5" customHeight="1" x14ac:dyDescent="0.2">
      <c r="A26" s="12"/>
      <c r="B26" s="109"/>
      <c r="C26" s="13"/>
      <c r="D26" s="102"/>
      <c r="E26" s="5"/>
      <c r="F26" s="13"/>
      <c r="G26" s="108"/>
      <c r="H26" s="25"/>
      <c r="I26" s="25" t="str">
        <f>IF(B26="","",IF($D$12="","",E26*G26))</f>
        <v/>
      </c>
      <c r="J26" s="11"/>
      <c r="K26" s="132"/>
      <c r="L26" s="139" t="s">
        <v>45</v>
      </c>
      <c r="M26" s="140" t="s">
        <v>128</v>
      </c>
      <c r="N26" s="133"/>
      <c r="O26" s="133"/>
      <c r="P26" s="133"/>
      <c r="Q26" s="132"/>
      <c r="R26" s="132"/>
      <c r="S26" s="132"/>
      <c r="T26" s="132"/>
      <c r="U26" s="132"/>
    </row>
    <row r="27" spans="1:21" s="45" customFormat="1" ht="16.5" customHeight="1" x14ac:dyDescent="0.2">
      <c r="A27" s="12"/>
      <c r="B27" s="4"/>
      <c r="C27" s="13"/>
      <c r="D27" s="5"/>
      <c r="E27" s="5"/>
      <c r="F27" s="13"/>
      <c r="G27" s="108"/>
      <c r="H27" s="25"/>
      <c r="I27" s="25" t="str">
        <f t="shared" ref="I27" si="1">IF(B27="","",IF($D$12="","",E27*G27))</f>
        <v/>
      </c>
      <c r="J27" s="11"/>
      <c r="K27" s="132"/>
      <c r="L27" s="136" t="s">
        <v>55</v>
      </c>
      <c r="M27" s="144"/>
      <c r="N27" s="133"/>
      <c r="O27" s="133"/>
      <c r="P27" s="133"/>
      <c r="Q27" s="132"/>
      <c r="R27" s="132"/>
      <c r="S27" s="132"/>
      <c r="T27" s="132"/>
      <c r="U27" s="132"/>
    </row>
    <row r="28" spans="1:21" s="45" customFormat="1" ht="16.5" customHeight="1" x14ac:dyDescent="0.2">
      <c r="A28" s="12"/>
      <c r="B28" s="4"/>
      <c r="C28" s="13"/>
      <c r="D28" s="5"/>
      <c r="E28" s="5"/>
      <c r="F28" s="13"/>
      <c r="G28" s="108"/>
      <c r="H28" s="25"/>
      <c r="I28" s="25" t="str">
        <f>IF(B28="","",IF($D$12="","",E28*G28))</f>
        <v/>
      </c>
      <c r="J28" s="11"/>
      <c r="K28" s="132"/>
      <c r="L28" s="139" t="s">
        <v>133</v>
      </c>
      <c r="M28" s="140" t="s">
        <v>128</v>
      </c>
      <c r="N28" s="133"/>
      <c r="O28" s="133"/>
      <c r="P28" s="133"/>
      <c r="Q28" s="132"/>
      <c r="R28" s="132"/>
      <c r="S28" s="132"/>
      <c r="T28" s="132"/>
      <c r="U28" s="132"/>
    </row>
    <row r="29" spans="1:21" ht="24" customHeight="1" x14ac:dyDescent="0.2">
      <c r="A29" s="12"/>
      <c r="B29" s="13"/>
      <c r="C29" s="13"/>
      <c r="D29" s="13"/>
      <c r="E29" s="13"/>
      <c r="F29" s="14"/>
      <c r="G29" s="14"/>
      <c r="H29" s="14" t="s">
        <v>65</v>
      </c>
      <c r="I29" s="26">
        <f>SUM(I17:I28)</f>
        <v>0</v>
      </c>
      <c r="J29" s="11"/>
      <c r="L29" s="139" t="s">
        <v>134</v>
      </c>
      <c r="M29" s="140" t="s">
        <v>128</v>
      </c>
    </row>
    <row r="30" spans="1:21" ht="12.75" customHeight="1" x14ac:dyDescent="0.2">
      <c r="A30" s="12"/>
      <c r="B30" s="13"/>
      <c r="C30" s="13"/>
      <c r="D30" s="13"/>
      <c r="E30" s="13"/>
      <c r="F30" s="13"/>
      <c r="G30" s="13"/>
      <c r="H30" s="13"/>
      <c r="I30" s="13"/>
      <c r="J30" s="11"/>
      <c r="L30" s="139" t="s">
        <v>135</v>
      </c>
      <c r="M30" s="140" t="s">
        <v>128</v>
      </c>
    </row>
    <row r="31" spans="1:21" ht="19.5" customHeight="1" x14ac:dyDescent="0.2">
      <c r="A31" s="12"/>
      <c r="B31" s="21" t="s">
        <v>68</v>
      </c>
      <c r="C31" s="13"/>
      <c r="D31" s="13"/>
      <c r="E31" s="13"/>
      <c r="F31" s="13"/>
      <c r="G31" s="13"/>
      <c r="H31" s="13"/>
      <c r="I31" s="13"/>
      <c r="J31" s="11"/>
      <c r="L31" s="139" t="s">
        <v>137</v>
      </c>
      <c r="M31" s="140" t="s">
        <v>128</v>
      </c>
    </row>
    <row r="32" spans="1:21" ht="26.25" customHeight="1" x14ac:dyDescent="0.2">
      <c r="A32" s="12"/>
      <c r="B32" s="22" t="s">
        <v>71</v>
      </c>
      <c r="C32" s="22"/>
      <c r="D32" s="23"/>
      <c r="E32" s="20" t="s">
        <v>69</v>
      </c>
      <c r="F32" s="13"/>
      <c r="G32" s="24" t="s">
        <v>79</v>
      </c>
      <c r="H32" s="24"/>
      <c r="I32" s="20" t="s">
        <v>70</v>
      </c>
      <c r="J32" s="11"/>
      <c r="L32" s="136" t="s">
        <v>56</v>
      </c>
      <c r="M32" s="144"/>
    </row>
    <row r="33" spans="1:13" ht="17.25" customHeight="1" x14ac:dyDescent="0.2">
      <c r="A33" s="12"/>
      <c r="B33" s="3"/>
      <c r="C33" s="13"/>
      <c r="D33" s="13"/>
      <c r="E33" s="5"/>
      <c r="F33" s="13"/>
      <c r="G33" s="25" t="str">
        <f>IF(B33="","",ROUND(VLOOKUP(B33,Water_Lookup!$A$2:$B$15,2,FALSE),0))</f>
        <v/>
      </c>
      <c r="H33" s="25"/>
      <c r="I33" s="25" t="str">
        <f>IF(B33="","",ROUND(E33*VLOOKUP(B33,Water_Lookup!$A$2:$B$15,2,FALSE),0))</f>
        <v/>
      </c>
      <c r="J33" s="11"/>
      <c r="L33" s="139" t="s">
        <v>107</v>
      </c>
      <c r="M33" s="140" t="s">
        <v>128</v>
      </c>
    </row>
    <row r="34" spans="1:13" ht="17.25" customHeight="1" x14ac:dyDescent="0.2">
      <c r="A34" s="12"/>
      <c r="B34" s="3"/>
      <c r="C34" s="13"/>
      <c r="D34" s="13"/>
      <c r="E34" s="5"/>
      <c r="F34" s="13"/>
      <c r="G34" s="25" t="str">
        <f>IF(B34="","",ROUND(VLOOKUP(B34,Water_Lookup!$A$2:$B$15,2,FALSE),0))</f>
        <v/>
      </c>
      <c r="H34" s="25"/>
      <c r="I34" s="25" t="str">
        <f>IF(B34="","",ROUND(E34*VLOOKUP(B34,Water_Lookup!$A$2:$B$15,2,FALSE),0))</f>
        <v/>
      </c>
      <c r="J34" s="11"/>
      <c r="L34" s="139" t="s">
        <v>106</v>
      </c>
      <c r="M34" s="140" t="s">
        <v>128</v>
      </c>
    </row>
    <row r="35" spans="1:13" ht="17.25" customHeight="1" x14ac:dyDescent="0.2">
      <c r="A35" s="12"/>
      <c r="B35" s="3"/>
      <c r="C35" s="13"/>
      <c r="D35" s="13"/>
      <c r="E35" s="5"/>
      <c r="F35" s="13"/>
      <c r="G35" s="25" t="str">
        <f>IF(B35="","",ROUND(VLOOKUP(B35,Water_Lookup!$A$2:$B$15,2,FALSE),0))</f>
        <v/>
      </c>
      <c r="H35" s="25"/>
      <c r="I35" s="25" t="str">
        <f>IF(B35="","",ROUND(E35*VLOOKUP(B35,Water_Lookup!$A$2:$B$15,2,FALSE),0))</f>
        <v/>
      </c>
      <c r="J35" s="11"/>
      <c r="L35" s="139" t="s">
        <v>48</v>
      </c>
      <c r="M35" s="140" t="s">
        <v>128</v>
      </c>
    </row>
    <row r="36" spans="1:13" ht="17.25" customHeight="1" x14ac:dyDescent="0.2">
      <c r="A36" s="12"/>
      <c r="B36" s="3"/>
      <c r="C36" s="13"/>
      <c r="D36" s="13"/>
      <c r="E36" s="5"/>
      <c r="F36" s="13"/>
      <c r="G36" s="25" t="str">
        <f>IF(B36="","",ROUND(VLOOKUP(B36,Water_Lookup!$A$2:$B$15,2,FALSE),0))</f>
        <v/>
      </c>
      <c r="H36" s="25"/>
      <c r="I36" s="25" t="str">
        <f>IF(B36="","",ROUND(E36*VLOOKUP(B36,Water_Lookup!$A$2:$B$15,2,FALSE),0))</f>
        <v/>
      </c>
      <c r="J36" s="11"/>
      <c r="L36" s="139" t="s">
        <v>138</v>
      </c>
      <c r="M36" s="140" t="s">
        <v>128</v>
      </c>
    </row>
    <row r="37" spans="1:13" ht="17.25" customHeight="1" x14ac:dyDescent="0.2">
      <c r="A37" s="12"/>
      <c r="B37" s="3"/>
      <c r="C37" s="13"/>
      <c r="D37" s="13"/>
      <c r="E37" s="5"/>
      <c r="F37" s="13"/>
      <c r="G37" s="25" t="str">
        <f>IF(B37="","",ROUND(VLOOKUP(B37,Water_Lookup!$A$2:$B$15,2,FALSE),0))</f>
        <v/>
      </c>
      <c r="H37" s="25"/>
      <c r="I37" s="25" t="str">
        <f>IF(B37="","",ROUND(E37*VLOOKUP(B37,Water_Lookup!$A$2:$B$15,2,FALSE),0))</f>
        <v/>
      </c>
      <c r="J37" s="11"/>
      <c r="L37" s="139" t="s">
        <v>139</v>
      </c>
      <c r="M37" s="140" t="s">
        <v>128</v>
      </c>
    </row>
    <row r="38" spans="1:13" ht="17.25" customHeight="1" x14ac:dyDescent="0.2">
      <c r="A38" s="12"/>
      <c r="B38" s="3"/>
      <c r="C38" s="13"/>
      <c r="D38" s="13"/>
      <c r="E38" s="5"/>
      <c r="F38" s="13"/>
      <c r="G38" s="25" t="str">
        <f>IF(B38="","",ROUND(VLOOKUP(B38,Water_Lookup!$A$2:$B$15,2,FALSE),0))</f>
        <v/>
      </c>
      <c r="H38" s="25"/>
      <c r="I38" s="25" t="str">
        <f>IF(B38="","",ROUND(E38*VLOOKUP(B38,Water_Lookup!$A$2:$B$15,2,FALSE),0))</f>
        <v/>
      </c>
      <c r="J38" s="11"/>
      <c r="L38" s="139" t="s">
        <v>49</v>
      </c>
      <c r="M38" s="140" t="s">
        <v>128</v>
      </c>
    </row>
    <row r="39" spans="1:13" ht="17.25" customHeight="1" x14ac:dyDescent="0.2">
      <c r="A39" s="12"/>
      <c r="B39" s="3"/>
      <c r="C39" s="13"/>
      <c r="D39" s="13"/>
      <c r="E39" s="5"/>
      <c r="F39" s="13"/>
      <c r="G39" s="25" t="str">
        <f>IF(B39="","",ROUND(VLOOKUP(B39,Water_Lookup!$A$2:$B$15,2,FALSE),0))</f>
        <v/>
      </c>
      <c r="H39" s="25"/>
      <c r="I39" s="25" t="str">
        <f>IF(B39="","",ROUND(E39*VLOOKUP(B39,Water_Lookup!$A$2:$B$15,2,FALSE),0))</f>
        <v/>
      </c>
      <c r="J39" s="11"/>
      <c r="L39" s="139" t="s">
        <v>140</v>
      </c>
      <c r="M39" s="140" t="s">
        <v>128</v>
      </c>
    </row>
    <row r="40" spans="1:13" ht="17.25" customHeight="1" x14ac:dyDescent="0.2">
      <c r="A40" s="12"/>
      <c r="B40" s="3"/>
      <c r="C40" s="13"/>
      <c r="D40" s="13"/>
      <c r="E40" s="5"/>
      <c r="F40" s="13"/>
      <c r="G40" s="25" t="str">
        <f>IF(B40="","",ROUND(VLOOKUP(B40,Water_Lookup!$A$2:$B$15,2,FALSE),0))</f>
        <v/>
      </c>
      <c r="H40" s="25"/>
      <c r="I40" s="25" t="str">
        <f>IF(B40="","",ROUND(E40*VLOOKUP(B40,Water_Lookup!$A$2:$B$15,2,FALSE),0))</f>
        <v/>
      </c>
      <c r="J40" s="11"/>
      <c r="L40" s="139" t="s">
        <v>50</v>
      </c>
      <c r="M40" s="140" t="s">
        <v>128</v>
      </c>
    </row>
    <row r="41" spans="1:13" ht="24" customHeight="1" x14ac:dyDescent="0.2">
      <c r="A41" s="12"/>
      <c r="B41" s="13"/>
      <c r="C41" s="13"/>
      <c r="D41" s="13"/>
      <c r="E41" s="13"/>
      <c r="F41" s="14"/>
      <c r="G41" s="14"/>
      <c r="H41" s="14" t="s">
        <v>72</v>
      </c>
      <c r="I41" s="26">
        <f>SUM(I33:I40)</f>
        <v>0</v>
      </c>
      <c r="J41" s="11"/>
      <c r="L41" s="139" t="s">
        <v>51</v>
      </c>
      <c r="M41" s="140" t="s">
        <v>128</v>
      </c>
    </row>
    <row r="42" spans="1:13" ht="12.75" customHeight="1" x14ac:dyDescent="0.2">
      <c r="A42" s="12"/>
      <c r="B42" s="13"/>
      <c r="C42" s="13"/>
      <c r="D42" s="13"/>
      <c r="E42" s="13"/>
      <c r="F42" s="13"/>
      <c r="G42" s="13"/>
      <c r="H42" s="13"/>
      <c r="I42" s="13"/>
      <c r="J42" s="11"/>
      <c r="L42" s="139" t="s">
        <v>105</v>
      </c>
      <c r="M42" s="140" t="s">
        <v>128</v>
      </c>
    </row>
    <row r="43" spans="1:13" ht="19.5" customHeight="1" x14ac:dyDescent="0.2">
      <c r="A43" s="12"/>
      <c r="B43" s="21" t="s">
        <v>73</v>
      </c>
      <c r="C43" s="13"/>
      <c r="D43" s="13"/>
      <c r="E43" s="13"/>
      <c r="F43" s="13"/>
      <c r="G43" s="13"/>
      <c r="H43" s="13"/>
      <c r="I43" s="13"/>
      <c r="J43" s="11"/>
      <c r="L43" s="136" t="s">
        <v>52</v>
      </c>
      <c r="M43" s="144"/>
    </row>
    <row r="44" spans="1:13" ht="14.25" customHeight="1" x14ac:dyDescent="0.2">
      <c r="A44" s="12"/>
      <c r="B44" s="113" t="s">
        <v>89</v>
      </c>
      <c r="C44" s="113"/>
      <c r="D44" s="113"/>
      <c r="E44" s="113"/>
      <c r="F44" s="113"/>
      <c r="G44" s="113"/>
      <c r="H44" s="113"/>
      <c r="I44" s="113"/>
      <c r="J44" s="11"/>
      <c r="L44" s="139" t="s">
        <v>141</v>
      </c>
      <c r="M44" s="140" t="s">
        <v>128</v>
      </c>
    </row>
    <row r="45" spans="1:13" ht="26.25" customHeight="1" x14ac:dyDescent="0.2">
      <c r="A45" s="12"/>
      <c r="B45" s="22" t="s">
        <v>71</v>
      </c>
      <c r="C45" s="22"/>
      <c r="D45" s="23"/>
      <c r="E45" s="20" t="s">
        <v>69</v>
      </c>
      <c r="F45" s="13"/>
      <c r="G45" s="24" t="s">
        <v>79</v>
      </c>
      <c r="H45" s="24"/>
      <c r="I45" s="20" t="s">
        <v>74</v>
      </c>
      <c r="J45" s="11"/>
      <c r="L45" s="139" t="s">
        <v>142</v>
      </c>
      <c r="M45" s="140" t="s">
        <v>143</v>
      </c>
    </row>
    <row r="46" spans="1:13" ht="15.75" customHeight="1" x14ac:dyDescent="0.2">
      <c r="A46" s="12"/>
      <c r="B46" s="3"/>
      <c r="C46" s="13"/>
      <c r="D46" s="13"/>
      <c r="E46" s="5"/>
      <c r="F46" s="13"/>
      <c r="G46" s="25" t="str">
        <f>IF(B46="","",ROUND(VLOOKUP(B46,WW_Lookup!$A$2:$B$15,2,FALSE),0))</f>
        <v/>
      </c>
      <c r="H46" s="13"/>
      <c r="I46" s="25" t="str">
        <f>IF(B46="","",ROUND(E46*VLOOKUP(B46,WW_Lookup!$A$2:$B$15,2,FALSE),0))</f>
        <v/>
      </c>
      <c r="J46" s="27"/>
      <c r="L46" s="139" t="s">
        <v>144</v>
      </c>
      <c r="M46" s="140" t="s">
        <v>128</v>
      </c>
    </row>
    <row r="47" spans="1:13" ht="15.75" customHeight="1" x14ac:dyDescent="0.2">
      <c r="A47" s="12"/>
      <c r="B47" s="3"/>
      <c r="C47" s="13"/>
      <c r="D47" s="13"/>
      <c r="E47" s="5"/>
      <c r="F47" s="13"/>
      <c r="G47" s="25" t="str">
        <f>IF(B47="","",ROUND(VLOOKUP(B47,WW_Lookup!$A$2:$B$15,2,FALSE),0))</f>
        <v/>
      </c>
      <c r="H47" s="13"/>
      <c r="I47" s="25" t="str">
        <f>IF(B47="","",ROUND(E47*VLOOKUP(B47,WW_Lookup!$A$2:$B$15,2,FALSE),0))</f>
        <v/>
      </c>
      <c r="J47" s="27"/>
      <c r="L47" s="136" t="s">
        <v>15</v>
      </c>
      <c r="M47" s="139"/>
    </row>
    <row r="48" spans="1:13" ht="15.75" customHeight="1" x14ac:dyDescent="0.2">
      <c r="A48" s="12"/>
      <c r="B48" s="3"/>
      <c r="C48" s="13"/>
      <c r="D48" s="13"/>
      <c r="E48" s="5"/>
      <c r="F48" s="13"/>
      <c r="G48" s="25" t="str">
        <f>IF(B48="","",ROUND(VLOOKUP(B48,WW_Lookup!$A$2:$B$15,2,FALSE),0))</f>
        <v/>
      </c>
      <c r="H48" s="13"/>
      <c r="I48" s="25" t="str">
        <f>IF(B48="","",ROUND(E48*VLOOKUP(B48,WW_Lookup!$A$2:$B$15,2,FALSE),0))</f>
        <v/>
      </c>
      <c r="J48" s="27"/>
      <c r="L48" s="139" t="s">
        <v>145</v>
      </c>
      <c r="M48" s="140" t="s">
        <v>16</v>
      </c>
    </row>
    <row r="49" spans="1:19" ht="15.75" customHeight="1" x14ac:dyDescent="0.2">
      <c r="A49" s="12"/>
      <c r="B49" s="3"/>
      <c r="C49" s="13"/>
      <c r="D49" s="13"/>
      <c r="E49" s="5"/>
      <c r="F49" s="13"/>
      <c r="G49" s="25" t="str">
        <f>IF(B49="","",ROUND(VLOOKUP(B49,WW_Lookup!$A$2:$B$15,2,FALSE),0))</f>
        <v/>
      </c>
      <c r="H49" s="13"/>
      <c r="I49" s="25" t="str">
        <f>IF(B49="","",ROUND(E49*VLOOKUP(B49,WW_Lookup!$A$2:$B$15,2,FALSE),0))</f>
        <v/>
      </c>
      <c r="J49" s="27"/>
      <c r="L49" s="139" t="s">
        <v>146</v>
      </c>
      <c r="M49" s="140" t="s">
        <v>16</v>
      </c>
    </row>
    <row r="50" spans="1:19" ht="15.75" customHeight="1" x14ac:dyDescent="0.2">
      <c r="A50" s="12"/>
      <c r="B50" s="3"/>
      <c r="C50" s="13"/>
      <c r="D50" s="13"/>
      <c r="E50" s="5"/>
      <c r="F50" s="13"/>
      <c r="G50" s="25" t="str">
        <f>IF(B50="","",ROUND(VLOOKUP(B50,WW_Lookup!$A$2:$B$15,2,FALSE),0))</f>
        <v/>
      </c>
      <c r="H50" s="13"/>
      <c r="I50" s="25" t="str">
        <f>IF(B50="","",ROUND(E50*VLOOKUP(B50,WW_Lookup!$A$2:$B$15,2,FALSE),0))</f>
        <v/>
      </c>
      <c r="J50" s="27"/>
      <c r="L50" s="139" t="s">
        <v>147</v>
      </c>
      <c r="M50" s="140" t="s">
        <v>16</v>
      </c>
    </row>
    <row r="51" spans="1:19" ht="15.75" customHeight="1" x14ac:dyDescent="0.2">
      <c r="A51" s="12"/>
      <c r="B51" s="3"/>
      <c r="C51" s="13"/>
      <c r="D51" s="13"/>
      <c r="E51" s="5"/>
      <c r="F51" s="13"/>
      <c r="G51" s="25" t="str">
        <f>IF(B51="","",ROUND(VLOOKUP(B51,WW_Lookup!$A$2:$B$15,2,FALSE),0))</f>
        <v/>
      </c>
      <c r="H51" s="13"/>
      <c r="I51" s="25" t="str">
        <f>IF(B51="","",ROUND(E51*VLOOKUP(B51,WW_Lookup!$A$2:$B$15,2,FALSE),0))</f>
        <v/>
      </c>
      <c r="J51" s="27"/>
      <c r="L51" s="139" t="s">
        <v>148</v>
      </c>
      <c r="M51" s="140" t="s">
        <v>16</v>
      </c>
    </row>
    <row r="52" spans="1:19" ht="15.75" customHeight="1" x14ac:dyDescent="0.2">
      <c r="A52" s="12"/>
      <c r="B52" s="3"/>
      <c r="C52" s="13"/>
      <c r="D52" s="13"/>
      <c r="E52" s="5"/>
      <c r="F52" s="13"/>
      <c r="G52" s="25" t="str">
        <f>IF(B52="","",ROUND(VLOOKUP(B52,WW_Lookup!$A$2:$B$15,2,FALSE),0))</f>
        <v/>
      </c>
      <c r="H52" s="13"/>
      <c r="I52" s="25" t="str">
        <f>IF(B52="","",ROUND(E52*VLOOKUP(B52,WW_Lookup!$A$2:$B$15,2,FALSE),0))</f>
        <v/>
      </c>
      <c r="J52" s="27"/>
      <c r="L52" s="136" t="s">
        <v>28</v>
      </c>
      <c r="M52" s="139"/>
    </row>
    <row r="53" spans="1:19" ht="15.75" customHeight="1" x14ac:dyDescent="0.2">
      <c r="A53" s="12"/>
      <c r="B53" s="3"/>
      <c r="C53" s="13"/>
      <c r="D53" s="13"/>
      <c r="E53" s="5"/>
      <c r="F53" s="13"/>
      <c r="G53" s="25" t="str">
        <f>IF(B53="","",ROUND(VLOOKUP(B53,WW_Lookup!$A$2:$B$15,2,FALSE),0))</f>
        <v/>
      </c>
      <c r="H53" s="13"/>
      <c r="I53" s="25" t="str">
        <f>IF(B53="","",ROUND(E53*VLOOKUP(B53,WW_Lookup!$A$2:$B$15,2,FALSE),0))</f>
        <v/>
      </c>
      <c r="J53" s="27"/>
      <c r="L53" s="139" t="s">
        <v>29</v>
      </c>
      <c r="M53" s="140" t="s">
        <v>128</v>
      </c>
    </row>
    <row r="54" spans="1:19" ht="24" customHeight="1" x14ac:dyDescent="0.2">
      <c r="A54" s="12"/>
      <c r="B54" s="13"/>
      <c r="C54" s="13"/>
      <c r="D54" s="13"/>
      <c r="E54" s="13"/>
      <c r="F54" s="14"/>
      <c r="G54" s="14"/>
      <c r="H54" s="14" t="s">
        <v>75</v>
      </c>
      <c r="I54" s="26">
        <f>SUM(I46:I53)</f>
        <v>0</v>
      </c>
      <c r="J54" s="27"/>
      <c r="L54" s="139" t="s">
        <v>30</v>
      </c>
      <c r="M54" s="140" t="s">
        <v>31</v>
      </c>
      <c r="P54" s="145" t="s">
        <v>161</v>
      </c>
    </row>
    <row r="55" spans="1:19" ht="12.75" customHeight="1" x14ac:dyDescent="0.2">
      <c r="A55" s="12"/>
      <c r="B55" s="13"/>
      <c r="C55" s="13"/>
      <c r="D55" s="13"/>
      <c r="E55" s="13"/>
      <c r="F55" s="13"/>
      <c r="G55" s="13"/>
      <c r="H55" s="13"/>
      <c r="I55" s="13"/>
      <c r="J55" s="27"/>
      <c r="L55" s="139" t="s">
        <v>32</v>
      </c>
      <c r="M55" s="140" t="s">
        <v>31</v>
      </c>
      <c r="P55" s="145" t="s">
        <v>158</v>
      </c>
    </row>
    <row r="56" spans="1:19" ht="24" customHeight="1" x14ac:dyDescent="0.2">
      <c r="A56" s="12"/>
      <c r="B56" s="13"/>
      <c r="C56" s="13"/>
      <c r="D56" s="13"/>
      <c r="E56" s="13"/>
      <c r="F56" s="28"/>
      <c r="G56" s="28"/>
      <c r="H56" s="28" t="s">
        <v>76</v>
      </c>
      <c r="I56" s="29">
        <f>I29+I41+I54</f>
        <v>0</v>
      </c>
      <c r="J56" s="27"/>
      <c r="L56" s="139" t="s">
        <v>111</v>
      </c>
      <c r="M56" s="140" t="s">
        <v>128</v>
      </c>
      <c r="P56" s="145" t="s">
        <v>162</v>
      </c>
    </row>
    <row r="57" spans="1:19" ht="12.75" customHeight="1" x14ac:dyDescent="0.2">
      <c r="L57" s="136" t="s">
        <v>17</v>
      </c>
      <c r="M57" s="139"/>
      <c r="P57" s="145"/>
    </row>
    <row r="58" spans="1:19" ht="24" customHeight="1" x14ac:dyDescent="0.2">
      <c r="L58" s="139" t="s">
        <v>116</v>
      </c>
      <c r="M58" s="140" t="s">
        <v>18</v>
      </c>
      <c r="P58" s="145" t="s">
        <v>159</v>
      </c>
    </row>
    <row r="59" spans="1:19" ht="15.75" customHeight="1" x14ac:dyDescent="0.2">
      <c r="L59" s="146" t="s">
        <v>19</v>
      </c>
      <c r="M59" s="140" t="s">
        <v>3</v>
      </c>
      <c r="P59" s="145" t="s">
        <v>160</v>
      </c>
    </row>
    <row r="60" spans="1:19" ht="15.75" customHeight="1" x14ac:dyDescent="0.2">
      <c r="L60" s="139" t="s">
        <v>115</v>
      </c>
      <c r="M60" s="140" t="s">
        <v>128</v>
      </c>
    </row>
    <row r="61" spans="1:19" ht="15.75" customHeight="1" x14ac:dyDescent="0.2">
      <c r="L61" s="139" t="s">
        <v>114</v>
      </c>
      <c r="M61" s="140" t="s">
        <v>128</v>
      </c>
    </row>
    <row r="62" spans="1:19" ht="15.75" customHeight="1" x14ac:dyDescent="0.2">
      <c r="L62" s="139" t="s">
        <v>113</v>
      </c>
      <c r="M62" s="140" t="s">
        <v>20</v>
      </c>
    </row>
    <row r="63" spans="1:19" ht="15.75" customHeight="1" x14ac:dyDescent="0.2">
      <c r="K63" s="147"/>
      <c r="L63" s="139" t="s">
        <v>21</v>
      </c>
      <c r="M63" s="140" t="s">
        <v>22</v>
      </c>
      <c r="N63" s="148"/>
      <c r="O63" s="148"/>
      <c r="P63" s="148"/>
      <c r="Q63" s="147"/>
      <c r="R63" s="147"/>
      <c r="S63" s="147"/>
    </row>
    <row r="64" spans="1:19" ht="15.75" customHeight="1" x14ac:dyDescent="0.2">
      <c r="L64" s="139" t="s">
        <v>149</v>
      </c>
      <c r="M64" s="140" t="s">
        <v>23</v>
      </c>
    </row>
    <row r="65" spans="1:21" ht="15.75" customHeight="1" x14ac:dyDescent="0.2">
      <c r="L65" s="139" t="s">
        <v>150</v>
      </c>
      <c r="M65" s="140" t="s">
        <v>128</v>
      </c>
    </row>
    <row r="66" spans="1:21" x14ac:dyDescent="0.2">
      <c r="L66" s="136" t="s">
        <v>4</v>
      </c>
      <c r="M66" s="139"/>
    </row>
    <row r="67" spans="1:21" x14ac:dyDescent="0.2">
      <c r="L67" s="139" t="s">
        <v>5</v>
      </c>
      <c r="M67" s="140" t="s">
        <v>128</v>
      </c>
    </row>
    <row r="68" spans="1:21" x14ac:dyDescent="0.2">
      <c r="L68" s="139" t="s">
        <v>6</v>
      </c>
      <c r="M68" s="140" t="s">
        <v>128</v>
      </c>
    </row>
    <row r="69" spans="1:21" s="103" customFormat="1" ht="30" customHeight="1" x14ac:dyDescent="0.2">
      <c r="A69" s="10"/>
      <c r="B69" s="10"/>
      <c r="C69" s="10"/>
      <c r="D69" s="10"/>
      <c r="E69" s="10"/>
      <c r="F69" s="10"/>
      <c r="G69" s="10"/>
      <c r="H69" s="10"/>
      <c r="I69" s="10"/>
      <c r="J69" s="10"/>
      <c r="K69" s="132"/>
      <c r="L69" s="139" t="s">
        <v>7</v>
      </c>
      <c r="M69" s="140" t="s">
        <v>128</v>
      </c>
      <c r="N69" s="133"/>
      <c r="O69" s="133"/>
      <c r="P69" s="133"/>
      <c r="Q69" s="132"/>
      <c r="R69" s="132"/>
      <c r="S69" s="132"/>
      <c r="T69" s="147"/>
      <c r="U69" s="147"/>
    </row>
    <row r="70" spans="1:21" x14ac:dyDescent="0.2">
      <c r="L70" s="139" t="s">
        <v>8</v>
      </c>
      <c r="M70" s="140" t="s">
        <v>128</v>
      </c>
    </row>
    <row r="71" spans="1:21" x14ac:dyDescent="0.2">
      <c r="L71" s="139" t="s">
        <v>151</v>
      </c>
      <c r="M71" s="140" t="s">
        <v>128</v>
      </c>
    </row>
    <row r="72" spans="1:21" x14ac:dyDescent="0.2">
      <c r="L72" s="136" t="s">
        <v>24</v>
      </c>
      <c r="M72" s="139"/>
    </row>
    <row r="73" spans="1:21" x14ac:dyDescent="0.2">
      <c r="L73" s="139" t="s">
        <v>152</v>
      </c>
      <c r="M73" s="140" t="s">
        <v>128</v>
      </c>
    </row>
    <row r="74" spans="1:21" x14ac:dyDescent="0.2">
      <c r="L74" s="139" t="s">
        <v>25</v>
      </c>
      <c r="M74" s="140" t="s">
        <v>128</v>
      </c>
    </row>
    <row r="75" spans="1:21" x14ac:dyDescent="0.2">
      <c r="L75" s="139" t="s">
        <v>26</v>
      </c>
      <c r="M75" s="140" t="s">
        <v>27</v>
      </c>
    </row>
    <row r="76" spans="1:21" x14ac:dyDescent="0.2">
      <c r="L76" s="139" t="s">
        <v>112</v>
      </c>
      <c r="M76" s="140" t="s">
        <v>27</v>
      </c>
    </row>
    <row r="77" spans="1:21" x14ac:dyDescent="0.2">
      <c r="L77" s="139" t="s">
        <v>153</v>
      </c>
      <c r="M77" s="140" t="s">
        <v>27</v>
      </c>
    </row>
    <row r="78" spans="1:21" x14ac:dyDescent="0.2">
      <c r="L78" s="139" t="s">
        <v>154</v>
      </c>
      <c r="M78" s="140" t="s">
        <v>27</v>
      </c>
    </row>
  </sheetData>
  <sheetProtection algorithmName="SHA-512" hashValue="jxBrNZueiLUN0RAB29vJbbuzP4hFsitBCdDa1SfFzPgxPFqV7blXtexKu78/xYMgC4sh2eUEmybPnrqVvQlngA==" saltValue="1L68V0maTZ7fiEPVwQNJFw==" spinCount="100000" sheet="1" selectLockedCells="1"/>
  <mergeCells count="9">
    <mergeCell ref="B44:I44"/>
    <mergeCell ref="B25:E25"/>
    <mergeCell ref="A2:I2"/>
    <mergeCell ref="A3:I3"/>
    <mergeCell ref="C6:I6"/>
    <mergeCell ref="C8:D8"/>
    <mergeCell ref="F8:I8"/>
    <mergeCell ref="C5:I5"/>
    <mergeCell ref="C7:I7"/>
  </mergeCells>
  <phoneticPr fontId="2" type="noConversion"/>
  <conditionalFormatting sqref="C5:I5">
    <cfRule type="cellIs" dxfId="5" priority="10" stopIfTrue="1" operator="equal">
      <formula>"Insert Development Name"</formula>
    </cfRule>
  </conditionalFormatting>
  <conditionalFormatting sqref="C6:I6">
    <cfRule type="cellIs" dxfId="4" priority="11" stopIfTrue="1" operator="equal">
      <formula>"Insert Applicant Name"</formula>
    </cfRule>
  </conditionalFormatting>
  <conditionalFormatting sqref="C7:I7">
    <cfRule type="cellIs" dxfId="3" priority="12" stopIfTrue="1" operator="equal">
      <formula>"Insert Legal Description"</formula>
    </cfRule>
  </conditionalFormatting>
  <conditionalFormatting sqref="C8:D8">
    <cfRule type="cellIs" dxfId="2" priority="13" stopIfTrue="1" operator="equal">
      <formula>"Insert Case Number"</formula>
    </cfRule>
  </conditionalFormatting>
  <conditionalFormatting sqref="F8:I8">
    <cfRule type="cellIs" dxfId="1" priority="14" stopIfTrue="1" operator="equal">
      <formula>"Insert Date"</formula>
    </cfRule>
  </conditionalFormatting>
  <conditionalFormatting sqref="G17:G25">
    <cfRule type="cellIs" dxfId="0" priority="9" operator="equal">
      <formula>"Enter Service Area"</formula>
    </cfRule>
  </conditionalFormatting>
  <dataValidations count="5">
    <dataValidation allowBlank="1" showInputMessage="1" sqref="D13"/>
    <dataValidation type="list" allowBlank="1" showErrorMessage="1" sqref="B33:B40 B46:B53">
      <formula1>$P$5:$P$23</formula1>
    </dataValidation>
    <dataValidation allowBlank="1" showErrorMessage="1" errorTitle="Invalid Land Use" prompt="Do Not Select from the general categories listed in ALL CAPS.  Please select from the lower case land uses only." sqref="B25:B28"/>
    <dataValidation type="list" allowBlank="1" showInputMessage="1" showErrorMessage="1" sqref="D12">
      <formula1>$N$1:$N$2</formula1>
    </dataValidation>
    <dataValidation type="list" allowBlank="1" showInputMessage="1" showErrorMessage="1" errorTitle="Invalid Land Use" prompt="Do Not Select from the general categories listed in ALL CAPS.  Please select from the lower case land uses only." sqref="B17:B24">
      <formula1>$L$1:$L$78</formula1>
    </dataValidation>
  </dataValidations>
  <printOptions horizontalCentered="1"/>
  <pageMargins left="0.75" right="0.75" top="0.75" bottom="0.75" header="0.5" footer="0.5"/>
  <pageSetup scale="66"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I85"/>
  <sheetViews>
    <sheetView workbookViewId="0">
      <selection sqref="A1:C1"/>
    </sheetView>
  </sheetViews>
  <sheetFormatPr defaultRowHeight="12.75" x14ac:dyDescent="0.2"/>
  <cols>
    <col min="1" max="1" width="2.140625" customWidth="1"/>
    <col min="2" max="2" width="2.85546875" customWidth="1"/>
    <col min="3" max="3" width="48.42578125" customWidth="1"/>
    <col min="4" max="4" width="10.85546875" customWidth="1"/>
    <col min="5" max="5" width="21.85546875" customWidth="1"/>
    <col min="6" max="9" width="10.7109375" customWidth="1"/>
  </cols>
  <sheetData>
    <row r="1" spans="1:9" s="2" customFormat="1" ht="66.75" customHeight="1" thickTop="1" thickBot="1" x14ac:dyDescent="0.25">
      <c r="A1" s="123" t="s">
        <v>0</v>
      </c>
      <c r="B1" s="124"/>
      <c r="C1" s="124"/>
      <c r="D1" s="32" t="s">
        <v>1</v>
      </c>
      <c r="E1" s="33" t="s">
        <v>2</v>
      </c>
      <c r="F1" s="125" t="s">
        <v>155</v>
      </c>
      <c r="G1" s="126"/>
      <c r="H1" s="126"/>
      <c r="I1" s="127"/>
    </row>
    <row r="2" spans="1:9" ht="14.25" thickTop="1" thickBot="1" x14ac:dyDescent="0.25">
      <c r="A2" s="34"/>
      <c r="B2" s="35"/>
      <c r="C2" s="35"/>
      <c r="D2" s="36"/>
      <c r="E2" s="37"/>
      <c r="F2" s="128" t="s">
        <v>120</v>
      </c>
      <c r="G2" s="129"/>
      <c r="H2" s="130" t="s">
        <v>121</v>
      </c>
      <c r="I2" s="131"/>
    </row>
    <row r="3" spans="1:9" ht="14.25" thickTop="1" thickBot="1" x14ac:dyDescent="0.25">
      <c r="A3" s="46"/>
      <c r="B3" s="47"/>
      <c r="C3" s="47"/>
      <c r="D3" s="48"/>
      <c r="E3" s="49"/>
      <c r="F3" s="95" t="s">
        <v>122</v>
      </c>
      <c r="G3" s="50"/>
      <c r="H3" s="38" t="s">
        <v>122</v>
      </c>
      <c r="I3" s="50"/>
    </row>
    <row r="4" spans="1:9" ht="13.5" thickTop="1" x14ac:dyDescent="0.2">
      <c r="A4" s="84" t="s">
        <v>9</v>
      </c>
      <c r="B4" s="53"/>
      <c r="C4" s="54"/>
      <c r="D4" s="51"/>
      <c r="E4" s="55"/>
      <c r="F4" s="59"/>
      <c r="G4" s="96"/>
      <c r="H4" s="60"/>
      <c r="I4" s="96"/>
    </row>
    <row r="5" spans="1:9" x14ac:dyDescent="0.2">
      <c r="A5" s="79"/>
      <c r="B5" s="56"/>
      <c r="C5" s="56" t="s">
        <v>10</v>
      </c>
      <c r="D5" s="52">
        <v>210</v>
      </c>
      <c r="E5" s="57" t="s">
        <v>11</v>
      </c>
      <c r="F5" s="61">
        <v>0.4</v>
      </c>
      <c r="G5" s="97">
        <v>6053</v>
      </c>
      <c r="H5" s="58">
        <v>0.4</v>
      </c>
      <c r="I5" s="97">
        <v>4589</v>
      </c>
    </row>
    <row r="6" spans="1:9" x14ac:dyDescent="0.2">
      <c r="A6" s="79"/>
      <c r="B6" s="56"/>
      <c r="C6" s="56" t="s">
        <v>12</v>
      </c>
      <c r="D6" s="52">
        <v>220</v>
      </c>
      <c r="E6" s="57" t="s">
        <v>11</v>
      </c>
      <c r="F6" s="61">
        <v>0.5</v>
      </c>
      <c r="G6" s="97">
        <v>4690</v>
      </c>
      <c r="H6" s="58">
        <v>0.5</v>
      </c>
      <c r="I6" s="97">
        <v>3556</v>
      </c>
    </row>
    <row r="7" spans="1:9" x14ac:dyDescent="0.2">
      <c r="A7" s="79"/>
      <c r="B7" s="56"/>
      <c r="C7" s="56" t="s">
        <v>13</v>
      </c>
      <c r="D7" s="52">
        <v>230</v>
      </c>
      <c r="E7" s="57" t="s">
        <v>11</v>
      </c>
      <c r="F7" s="61">
        <v>0.5</v>
      </c>
      <c r="G7" s="97">
        <v>3934</v>
      </c>
      <c r="H7" s="58">
        <v>0.5</v>
      </c>
      <c r="I7" s="97">
        <v>2982</v>
      </c>
    </row>
    <row r="8" spans="1:9" x14ac:dyDescent="0.2">
      <c r="A8" s="79"/>
      <c r="B8" s="56"/>
      <c r="C8" s="56" t="s">
        <v>127</v>
      </c>
      <c r="D8" s="52">
        <v>240</v>
      </c>
      <c r="E8" s="57" t="s">
        <v>11</v>
      </c>
      <c r="F8" s="61">
        <v>0.5</v>
      </c>
      <c r="G8" s="97">
        <v>4463</v>
      </c>
      <c r="H8" s="58">
        <v>0.5</v>
      </c>
      <c r="I8" s="97">
        <v>3384</v>
      </c>
    </row>
    <row r="9" spans="1:9" x14ac:dyDescent="0.2">
      <c r="A9" s="79"/>
      <c r="B9" s="56"/>
      <c r="C9" s="56" t="s">
        <v>118</v>
      </c>
      <c r="D9" s="52">
        <v>251</v>
      </c>
      <c r="E9" s="57" t="s">
        <v>11</v>
      </c>
      <c r="F9" s="61">
        <v>0.5</v>
      </c>
      <c r="G9" s="97">
        <v>2042</v>
      </c>
      <c r="H9" s="58">
        <v>0.5</v>
      </c>
      <c r="I9" s="97">
        <v>1548</v>
      </c>
    </row>
    <row r="10" spans="1:9" x14ac:dyDescent="0.2">
      <c r="A10" s="79"/>
      <c r="B10" s="56"/>
      <c r="C10" s="56" t="s">
        <v>117</v>
      </c>
      <c r="D10" s="52">
        <v>252</v>
      </c>
      <c r="E10" s="57" t="s">
        <v>11</v>
      </c>
      <c r="F10" s="61">
        <v>0.5</v>
      </c>
      <c r="G10" s="97">
        <v>1891</v>
      </c>
      <c r="H10" s="58">
        <v>0.5</v>
      </c>
      <c r="I10" s="97">
        <v>1434</v>
      </c>
    </row>
    <row r="11" spans="1:9" ht="13.5" thickBot="1" x14ac:dyDescent="0.25">
      <c r="A11" s="80"/>
      <c r="B11" s="81"/>
      <c r="C11" s="70" t="s">
        <v>14</v>
      </c>
      <c r="D11" s="87">
        <v>254</v>
      </c>
      <c r="E11" s="71" t="s">
        <v>31</v>
      </c>
      <c r="F11" s="64">
        <v>0.5</v>
      </c>
      <c r="G11" s="98">
        <v>1664</v>
      </c>
      <c r="H11" s="65">
        <v>0.5</v>
      </c>
      <c r="I11" s="98">
        <v>1261</v>
      </c>
    </row>
    <row r="12" spans="1:9" ht="13.5" thickTop="1" x14ac:dyDescent="0.2">
      <c r="A12" s="75" t="s">
        <v>33</v>
      </c>
      <c r="B12" s="76"/>
      <c r="C12" s="77"/>
      <c r="D12" s="88"/>
      <c r="E12" s="78"/>
      <c r="F12" s="68"/>
      <c r="G12" s="99"/>
      <c r="H12" s="69"/>
      <c r="I12" s="99"/>
    </row>
    <row r="13" spans="1:9" x14ac:dyDescent="0.2">
      <c r="A13" s="79"/>
      <c r="B13" s="56"/>
      <c r="C13" s="56" t="s">
        <v>34</v>
      </c>
      <c r="D13" s="52">
        <v>714</v>
      </c>
      <c r="E13" s="57" t="s">
        <v>128</v>
      </c>
      <c r="F13" s="61">
        <v>0.25</v>
      </c>
      <c r="G13" s="97">
        <v>4855</v>
      </c>
      <c r="H13" s="58">
        <v>0.25</v>
      </c>
      <c r="I13" s="97">
        <v>3681</v>
      </c>
    </row>
    <row r="14" spans="1:9" x14ac:dyDescent="0.2">
      <c r="A14" s="79"/>
      <c r="B14" s="56"/>
      <c r="C14" s="56" t="s">
        <v>35</v>
      </c>
      <c r="D14" s="52">
        <v>710</v>
      </c>
      <c r="E14" s="57" t="s">
        <v>128</v>
      </c>
      <c r="F14" s="61">
        <v>0.25</v>
      </c>
      <c r="G14" s="97">
        <v>5132</v>
      </c>
      <c r="H14" s="58">
        <v>0.25</v>
      </c>
      <c r="I14" s="97">
        <v>3891</v>
      </c>
    </row>
    <row r="15" spans="1:9" x14ac:dyDescent="0.2">
      <c r="A15" s="79"/>
      <c r="B15" s="56"/>
      <c r="C15" s="56" t="s">
        <v>110</v>
      </c>
      <c r="D15" s="52">
        <v>720</v>
      </c>
      <c r="E15" s="57" t="s">
        <v>128</v>
      </c>
      <c r="F15" s="61">
        <v>0.25</v>
      </c>
      <c r="G15" s="97">
        <v>11910</v>
      </c>
      <c r="H15" s="58">
        <v>0.25</v>
      </c>
      <c r="I15" s="97">
        <v>9029</v>
      </c>
    </row>
    <row r="16" spans="1:9" x14ac:dyDescent="0.2">
      <c r="A16" s="79"/>
      <c r="B16" s="56"/>
      <c r="C16" s="56" t="s">
        <v>36</v>
      </c>
      <c r="D16" s="52">
        <v>715</v>
      </c>
      <c r="E16" s="57" t="s">
        <v>128</v>
      </c>
      <c r="F16" s="61">
        <v>0.25</v>
      </c>
      <c r="G16" s="97">
        <v>5990</v>
      </c>
      <c r="H16" s="58">
        <v>0.25</v>
      </c>
      <c r="I16" s="97">
        <v>4541</v>
      </c>
    </row>
    <row r="17" spans="1:9" ht="13.5" thickBot="1" x14ac:dyDescent="0.25">
      <c r="A17" s="80"/>
      <c r="B17" s="81"/>
      <c r="C17" s="81" t="s">
        <v>109</v>
      </c>
      <c r="D17" s="89">
        <v>750</v>
      </c>
      <c r="E17" s="82" t="s">
        <v>128</v>
      </c>
      <c r="F17" s="62">
        <v>0.25</v>
      </c>
      <c r="G17" s="100">
        <v>5094</v>
      </c>
      <c r="H17" s="63">
        <v>0.25</v>
      </c>
      <c r="I17" s="100">
        <v>3862</v>
      </c>
    </row>
    <row r="18" spans="1:9" ht="13.5" thickTop="1" x14ac:dyDescent="0.2">
      <c r="A18" s="86" t="s">
        <v>37</v>
      </c>
      <c r="B18" s="72"/>
      <c r="C18" s="73"/>
      <c r="D18" s="90"/>
      <c r="E18" s="74"/>
      <c r="F18" s="66"/>
      <c r="G18" s="101"/>
      <c r="H18" s="67"/>
      <c r="I18" s="101"/>
    </row>
    <row r="19" spans="1:9" x14ac:dyDescent="0.2">
      <c r="A19" s="84"/>
      <c r="B19" s="53" t="s">
        <v>38</v>
      </c>
      <c r="C19" s="53"/>
      <c r="D19" s="91"/>
      <c r="E19" s="55"/>
      <c r="F19" s="61"/>
      <c r="G19" s="97"/>
      <c r="H19" s="58"/>
      <c r="I19" s="97"/>
    </row>
    <row r="20" spans="1:9" x14ac:dyDescent="0.2">
      <c r="A20" s="79"/>
      <c r="B20" s="56"/>
      <c r="C20" s="56" t="s">
        <v>39</v>
      </c>
      <c r="D20" s="52">
        <v>942</v>
      </c>
      <c r="E20" s="57" t="s">
        <v>128</v>
      </c>
      <c r="F20" s="61">
        <v>0.5</v>
      </c>
      <c r="G20" s="97">
        <v>7566</v>
      </c>
      <c r="H20" s="58">
        <v>0.5</v>
      </c>
      <c r="I20" s="97">
        <v>5736</v>
      </c>
    </row>
    <row r="21" spans="1:9" x14ac:dyDescent="0.2">
      <c r="A21" s="79"/>
      <c r="B21" s="56"/>
      <c r="C21" s="56" t="s">
        <v>40</v>
      </c>
      <c r="D21" s="52">
        <v>843</v>
      </c>
      <c r="E21" s="57" t="s">
        <v>128</v>
      </c>
      <c r="F21" s="61">
        <v>0.5</v>
      </c>
      <c r="G21" s="97">
        <v>13820</v>
      </c>
      <c r="H21" s="58">
        <v>0.5</v>
      </c>
      <c r="I21" s="97">
        <v>10477</v>
      </c>
    </row>
    <row r="22" spans="1:9" x14ac:dyDescent="0.2">
      <c r="A22" s="79"/>
      <c r="B22" s="56"/>
      <c r="C22" s="56" t="s">
        <v>41</v>
      </c>
      <c r="D22" s="52">
        <v>944</v>
      </c>
      <c r="E22" s="57" t="s">
        <v>119</v>
      </c>
      <c r="F22" s="61">
        <v>0.5</v>
      </c>
      <c r="G22" s="97">
        <v>6090</v>
      </c>
      <c r="H22" s="58">
        <v>0.5</v>
      </c>
      <c r="I22" s="97">
        <v>4617</v>
      </c>
    </row>
    <row r="23" spans="1:9" x14ac:dyDescent="0.2">
      <c r="A23" s="79"/>
      <c r="B23" s="56"/>
      <c r="C23" s="56" t="s">
        <v>42</v>
      </c>
      <c r="D23" s="52">
        <v>945</v>
      </c>
      <c r="E23" s="57" t="s">
        <v>119</v>
      </c>
      <c r="F23" s="61">
        <v>0.5</v>
      </c>
      <c r="G23" s="97">
        <v>4501</v>
      </c>
      <c r="H23" s="58">
        <v>0.5</v>
      </c>
      <c r="I23" s="97">
        <v>3412</v>
      </c>
    </row>
    <row r="24" spans="1:9" x14ac:dyDescent="0.2">
      <c r="A24" s="79"/>
      <c r="B24" s="56"/>
      <c r="C24" s="56" t="s">
        <v>108</v>
      </c>
      <c r="D24" s="52">
        <v>946</v>
      </c>
      <c r="E24" s="57" t="s">
        <v>119</v>
      </c>
      <c r="F24" s="61">
        <v>0.5</v>
      </c>
      <c r="G24" s="97">
        <v>4615</v>
      </c>
      <c r="H24" s="58">
        <v>0.5</v>
      </c>
      <c r="I24" s="97">
        <v>3498</v>
      </c>
    </row>
    <row r="25" spans="1:9" x14ac:dyDescent="0.2">
      <c r="A25" s="79"/>
      <c r="B25" s="56"/>
      <c r="C25" s="56" t="s">
        <v>129</v>
      </c>
      <c r="D25" s="52">
        <v>841</v>
      </c>
      <c r="E25" s="57" t="s">
        <v>128</v>
      </c>
      <c r="F25" s="61">
        <v>0.5</v>
      </c>
      <c r="G25" s="97">
        <v>8499</v>
      </c>
      <c r="H25" s="58">
        <v>0.5</v>
      </c>
      <c r="I25" s="97">
        <v>6443</v>
      </c>
    </row>
    <row r="26" spans="1:9" x14ac:dyDescent="0.2">
      <c r="A26" s="79"/>
      <c r="B26" s="56"/>
      <c r="C26" s="56" t="s">
        <v>130</v>
      </c>
      <c r="D26" s="52">
        <v>941</v>
      </c>
      <c r="E26" s="57" t="s">
        <v>131</v>
      </c>
      <c r="F26" s="61">
        <v>0.5</v>
      </c>
      <c r="G26" s="97">
        <v>12622</v>
      </c>
      <c r="H26" s="58">
        <v>0.5</v>
      </c>
      <c r="I26" s="97">
        <v>9569</v>
      </c>
    </row>
    <row r="27" spans="1:9" x14ac:dyDescent="0.2">
      <c r="A27" s="79"/>
      <c r="B27" s="56"/>
      <c r="C27" s="56" t="s">
        <v>43</v>
      </c>
      <c r="D27" s="52">
        <v>947</v>
      </c>
      <c r="E27" s="57" t="s">
        <v>44</v>
      </c>
      <c r="F27" s="61">
        <v>0.5</v>
      </c>
      <c r="G27" s="97">
        <v>2509</v>
      </c>
      <c r="H27" s="58">
        <v>0.5</v>
      </c>
      <c r="I27" s="97">
        <v>1902</v>
      </c>
    </row>
    <row r="28" spans="1:9" x14ac:dyDescent="0.2">
      <c r="A28" s="79"/>
      <c r="B28" s="56"/>
      <c r="C28" s="56" t="s">
        <v>132</v>
      </c>
      <c r="D28" s="52">
        <v>948</v>
      </c>
      <c r="E28" s="57" t="s">
        <v>128</v>
      </c>
      <c r="F28" s="61">
        <v>0.5</v>
      </c>
      <c r="G28" s="97">
        <v>6405</v>
      </c>
      <c r="H28" s="58">
        <v>0.5</v>
      </c>
      <c r="I28" s="97">
        <v>4856</v>
      </c>
    </row>
    <row r="29" spans="1:9" ht="13.5" thickBot="1" x14ac:dyDescent="0.25">
      <c r="A29" s="85"/>
      <c r="B29" s="70"/>
      <c r="C29" s="70" t="s">
        <v>45</v>
      </c>
      <c r="D29" s="87">
        <v>848</v>
      </c>
      <c r="E29" s="71" t="s">
        <v>128</v>
      </c>
      <c r="F29" s="64">
        <v>0.5</v>
      </c>
      <c r="G29" s="98">
        <v>12118</v>
      </c>
      <c r="H29" s="65">
        <v>0.5</v>
      </c>
      <c r="I29" s="98">
        <v>9187</v>
      </c>
    </row>
    <row r="30" spans="1:9" ht="13.5" thickTop="1" x14ac:dyDescent="0.2">
      <c r="A30" s="75"/>
      <c r="B30" s="76" t="s">
        <v>46</v>
      </c>
      <c r="C30" s="76"/>
      <c r="D30" s="92"/>
      <c r="E30" s="78"/>
      <c r="F30" s="68"/>
      <c r="G30" s="99"/>
      <c r="H30" s="69"/>
      <c r="I30" s="99"/>
    </row>
    <row r="31" spans="1:9" x14ac:dyDescent="0.2">
      <c r="A31" s="79"/>
      <c r="B31" s="56"/>
      <c r="C31" s="56" t="s">
        <v>133</v>
      </c>
      <c r="D31" s="52">
        <v>934</v>
      </c>
      <c r="E31" s="57" t="s">
        <v>128</v>
      </c>
      <c r="F31" s="61">
        <v>0.5</v>
      </c>
      <c r="G31" s="97">
        <v>49305</v>
      </c>
      <c r="H31" s="58">
        <v>0.5</v>
      </c>
      <c r="I31" s="97">
        <v>37379</v>
      </c>
    </row>
    <row r="32" spans="1:9" x14ac:dyDescent="0.2">
      <c r="A32" s="79"/>
      <c r="B32" s="56"/>
      <c r="C32" s="56" t="s">
        <v>134</v>
      </c>
      <c r="D32" s="52">
        <v>933</v>
      </c>
      <c r="E32" s="57" t="s">
        <v>128</v>
      </c>
      <c r="F32" s="61">
        <v>0.5</v>
      </c>
      <c r="G32" s="97">
        <v>39481</v>
      </c>
      <c r="H32" s="58">
        <v>0.5</v>
      </c>
      <c r="I32" s="97">
        <v>29932</v>
      </c>
    </row>
    <row r="33" spans="1:9" x14ac:dyDescent="0.2">
      <c r="A33" s="79"/>
      <c r="B33" s="56"/>
      <c r="C33" s="56" t="s">
        <v>135</v>
      </c>
      <c r="D33" s="52" t="s">
        <v>136</v>
      </c>
      <c r="E33" s="57" t="s">
        <v>128</v>
      </c>
      <c r="F33" s="61">
        <v>0.25</v>
      </c>
      <c r="G33" s="97">
        <v>7333</v>
      </c>
      <c r="H33" s="58">
        <v>0.25</v>
      </c>
      <c r="I33" s="97">
        <v>5559</v>
      </c>
    </row>
    <row r="34" spans="1:9" ht="13.5" thickBot="1" x14ac:dyDescent="0.25">
      <c r="A34" s="80"/>
      <c r="B34" s="81"/>
      <c r="C34" s="81" t="s">
        <v>137</v>
      </c>
      <c r="D34" s="89">
        <v>937</v>
      </c>
      <c r="E34" s="82" t="s">
        <v>128</v>
      </c>
      <c r="F34" s="62">
        <v>0.5</v>
      </c>
      <c r="G34" s="100">
        <v>38775</v>
      </c>
      <c r="H34" s="63">
        <v>0.5</v>
      </c>
      <c r="I34" s="100">
        <v>29397</v>
      </c>
    </row>
    <row r="35" spans="1:9" ht="13.5" thickTop="1" x14ac:dyDescent="0.2">
      <c r="A35" s="86"/>
      <c r="B35" s="72" t="s">
        <v>47</v>
      </c>
      <c r="C35" s="72"/>
      <c r="D35" s="93"/>
      <c r="E35" s="74"/>
      <c r="F35" s="66"/>
      <c r="G35" s="101"/>
      <c r="H35" s="67"/>
      <c r="I35" s="101"/>
    </row>
    <row r="36" spans="1:9" x14ac:dyDescent="0.2">
      <c r="A36" s="79"/>
      <c r="B36" s="56"/>
      <c r="C36" s="56" t="s">
        <v>107</v>
      </c>
      <c r="D36" s="52">
        <v>815</v>
      </c>
      <c r="E36" s="57" t="s">
        <v>128</v>
      </c>
      <c r="F36" s="61">
        <v>0.5</v>
      </c>
      <c r="G36" s="97">
        <v>14135</v>
      </c>
      <c r="H36" s="58">
        <v>0.5</v>
      </c>
      <c r="I36" s="97">
        <v>10716</v>
      </c>
    </row>
    <row r="37" spans="1:9" x14ac:dyDescent="0.2">
      <c r="A37" s="79"/>
      <c r="B37" s="56"/>
      <c r="C37" s="56" t="s">
        <v>106</v>
      </c>
      <c r="D37" s="52">
        <v>817</v>
      </c>
      <c r="E37" s="57" t="s">
        <v>128</v>
      </c>
      <c r="F37" s="61">
        <v>0.5</v>
      </c>
      <c r="G37" s="97">
        <v>19696</v>
      </c>
      <c r="H37" s="58">
        <v>0.5</v>
      </c>
      <c r="I37" s="97">
        <v>14932</v>
      </c>
    </row>
    <row r="38" spans="1:9" x14ac:dyDescent="0.2">
      <c r="A38" s="79"/>
      <c r="B38" s="56"/>
      <c r="C38" s="56" t="s">
        <v>48</v>
      </c>
      <c r="D38" s="52">
        <v>862</v>
      </c>
      <c r="E38" s="57" t="s">
        <v>128</v>
      </c>
      <c r="F38" s="61">
        <v>0.25</v>
      </c>
      <c r="G38" s="97">
        <v>2459</v>
      </c>
      <c r="H38" s="58">
        <v>0.25</v>
      </c>
      <c r="I38" s="97">
        <v>1864</v>
      </c>
    </row>
    <row r="39" spans="1:9" x14ac:dyDescent="0.2">
      <c r="A39" s="79"/>
      <c r="B39" s="56"/>
      <c r="C39" s="56" t="s">
        <v>138</v>
      </c>
      <c r="D39" s="52">
        <v>880</v>
      </c>
      <c r="E39" s="57" t="s">
        <v>128</v>
      </c>
      <c r="F39" s="61">
        <v>0.5</v>
      </c>
      <c r="G39" s="97">
        <v>16002</v>
      </c>
      <c r="H39" s="58">
        <v>0.5</v>
      </c>
      <c r="I39" s="97">
        <v>12131</v>
      </c>
    </row>
    <row r="40" spans="1:9" x14ac:dyDescent="0.2">
      <c r="A40" s="79"/>
      <c r="B40" s="56"/>
      <c r="C40" s="56" t="s">
        <v>139</v>
      </c>
      <c r="D40" s="52">
        <v>881</v>
      </c>
      <c r="E40" s="57" t="s">
        <v>128</v>
      </c>
      <c r="F40" s="61">
        <v>0.5</v>
      </c>
      <c r="G40" s="97">
        <v>20491</v>
      </c>
      <c r="H40" s="58">
        <v>0.5</v>
      </c>
      <c r="I40" s="97">
        <v>15535</v>
      </c>
    </row>
    <row r="41" spans="1:9" x14ac:dyDescent="0.2">
      <c r="A41" s="79"/>
      <c r="B41" s="56"/>
      <c r="C41" s="56" t="s">
        <v>49</v>
      </c>
      <c r="D41" s="52">
        <v>820</v>
      </c>
      <c r="E41" s="57" t="s">
        <v>128</v>
      </c>
      <c r="F41" s="61">
        <v>0.25</v>
      </c>
      <c r="G41" s="97">
        <v>4962</v>
      </c>
      <c r="H41" s="58">
        <v>0.25</v>
      </c>
      <c r="I41" s="97">
        <v>3762</v>
      </c>
    </row>
    <row r="42" spans="1:9" x14ac:dyDescent="0.2">
      <c r="A42" s="79"/>
      <c r="B42" s="56"/>
      <c r="C42" s="56" t="s">
        <v>140</v>
      </c>
      <c r="D42" s="52">
        <v>826</v>
      </c>
      <c r="E42" s="57" t="s">
        <v>128</v>
      </c>
      <c r="F42" s="61">
        <v>0.5</v>
      </c>
      <c r="G42" s="97">
        <v>7250</v>
      </c>
      <c r="H42" s="58">
        <v>0.5</v>
      </c>
      <c r="I42" s="97">
        <v>5497</v>
      </c>
    </row>
    <row r="43" spans="1:9" x14ac:dyDescent="0.2">
      <c r="A43" s="79"/>
      <c r="B43" s="56"/>
      <c r="C43" s="56" t="s">
        <v>50</v>
      </c>
      <c r="D43" s="52">
        <v>850</v>
      </c>
      <c r="E43" s="57" t="s">
        <v>128</v>
      </c>
      <c r="F43" s="61">
        <v>0.25</v>
      </c>
      <c r="G43" s="97">
        <v>12301</v>
      </c>
      <c r="H43" s="58">
        <v>0.25</v>
      </c>
      <c r="I43" s="97">
        <v>9326</v>
      </c>
    </row>
    <row r="44" spans="1:9" x14ac:dyDescent="0.2">
      <c r="A44" s="79"/>
      <c r="B44" s="56"/>
      <c r="C44" s="56" t="s">
        <v>51</v>
      </c>
      <c r="D44" s="52">
        <v>864</v>
      </c>
      <c r="E44" s="57" t="s">
        <v>128</v>
      </c>
      <c r="F44" s="61">
        <v>0.25</v>
      </c>
      <c r="G44" s="97">
        <v>7081</v>
      </c>
      <c r="H44" s="58">
        <v>0.25</v>
      </c>
      <c r="I44" s="97">
        <v>5368</v>
      </c>
    </row>
    <row r="45" spans="1:9" ht="13.5" thickBot="1" x14ac:dyDescent="0.25">
      <c r="A45" s="85"/>
      <c r="B45" s="70"/>
      <c r="C45" s="70" t="s">
        <v>105</v>
      </c>
      <c r="D45" s="87">
        <v>875</v>
      </c>
      <c r="E45" s="71" t="s">
        <v>128</v>
      </c>
      <c r="F45" s="64">
        <v>0.25</v>
      </c>
      <c r="G45" s="98">
        <v>2654</v>
      </c>
      <c r="H45" s="65">
        <v>0.25</v>
      </c>
      <c r="I45" s="98">
        <v>2012</v>
      </c>
    </row>
    <row r="46" spans="1:9" ht="13.5" thickTop="1" x14ac:dyDescent="0.2">
      <c r="A46" s="75" t="s">
        <v>52</v>
      </c>
      <c r="B46" s="76"/>
      <c r="C46" s="83"/>
      <c r="D46" s="94"/>
      <c r="E46" s="78"/>
      <c r="F46" s="68"/>
      <c r="G46" s="99"/>
      <c r="H46" s="69"/>
      <c r="I46" s="99"/>
    </row>
    <row r="47" spans="1:9" x14ac:dyDescent="0.2">
      <c r="A47" s="79"/>
      <c r="B47" s="56"/>
      <c r="C47" s="56" t="s">
        <v>141</v>
      </c>
      <c r="D47" s="52">
        <v>911</v>
      </c>
      <c r="E47" s="57" t="s">
        <v>128</v>
      </c>
      <c r="F47" s="61">
        <v>0.5</v>
      </c>
      <c r="G47" s="97">
        <v>15560</v>
      </c>
      <c r="H47" s="58">
        <v>0.5</v>
      </c>
      <c r="I47" s="97">
        <v>11797</v>
      </c>
    </row>
    <row r="48" spans="1:9" x14ac:dyDescent="0.2">
      <c r="A48" s="79"/>
      <c r="B48" s="56"/>
      <c r="C48" s="56" t="s">
        <v>142</v>
      </c>
      <c r="D48" s="52">
        <v>912</v>
      </c>
      <c r="E48" s="57" t="s">
        <v>143</v>
      </c>
      <c r="F48" s="61">
        <v>0.5</v>
      </c>
      <c r="G48" s="97">
        <v>27527</v>
      </c>
      <c r="H48" s="58">
        <v>0.5</v>
      </c>
      <c r="I48" s="97">
        <v>20869</v>
      </c>
    </row>
    <row r="49" spans="1:9" ht="13.5" thickBot="1" x14ac:dyDescent="0.25">
      <c r="A49" s="80"/>
      <c r="B49" s="81"/>
      <c r="C49" s="81" t="s">
        <v>144</v>
      </c>
      <c r="D49" s="89">
        <v>918</v>
      </c>
      <c r="E49" s="82" t="s">
        <v>128</v>
      </c>
      <c r="F49" s="62">
        <v>0.5</v>
      </c>
      <c r="G49" s="100">
        <v>2168</v>
      </c>
      <c r="H49" s="63">
        <v>0.5</v>
      </c>
      <c r="I49" s="100">
        <v>1644</v>
      </c>
    </row>
    <row r="50" spans="1:9" ht="13.5" thickTop="1" x14ac:dyDescent="0.2">
      <c r="A50" s="86" t="s">
        <v>15</v>
      </c>
      <c r="B50" s="72"/>
      <c r="C50" s="73"/>
      <c r="D50" s="90"/>
      <c r="E50" s="74"/>
      <c r="F50" s="66"/>
      <c r="G50" s="101"/>
      <c r="H50" s="67"/>
      <c r="I50" s="101"/>
    </row>
    <row r="51" spans="1:9" x14ac:dyDescent="0.2">
      <c r="A51" s="79"/>
      <c r="B51" s="56"/>
      <c r="C51" s="56" t="s">
        <v>145</v>
      </c>
      <c r="D51" s="52">
        <v>310</v>
      </c>
      <c r="E51" s="57" t="s">
        <v>16</v>
      </c>
      <c r="F51" s="61">
        <v>0.25</v>
      </c>
      <c r="G51" s="97">
        <v>1217</v>
      </c>
      <c r="H51" s="58">
        <v>0.25</v>
      </c>
      <c r="I51" s="97">
        <v>923</v>
      </c>
    </row>
    <row r="52" spans="1:9" x14ac:dyDescent="0.2">
      <c r="A52" s="79"/>
      <c r="B52" s="56"/>
      <c r="C52" s="56" t="s">
        <v>146</v>
      </c>
      <c r="D52" s="52">
        <v>311</v>
      </c>
      <c r="E52" s="57" t="s">
        <v>16</v>
      </c>
      <c r="F52" s="61">
        <v>0.25</v>
      </c>
      <c r="G52" s="97">
        <v>1116</v>
      </c>
      <c r="H52" s="58">
        <v>0.25</v>
      </c>
      <c r="I52" s="97">
        <v>846</v>
      </c>
    </row>
    <row r="53" spans="1:9" x14ac:dyDescent="0.2">
      <c r="A53" s="79"/>
      <c r="B53" s="56"/>
      <c r="C53" s="56" t="s">
        <v>147</v>
      </c>
      <c r="D53" s="52">
        <v>312</v>
      </c>
      <c r="E53" s="57" t="s">
        <v>16</v>
      </c>
      <c r="F53" s="61">
        <v>0.25</v>
      </c>
      <c r="G53" s="97">
        <v>1255</v>
      </c>
      <c r="H53" s="58">
        <v>0.25</v>
      </c>
      <c r="I53" s="97">
        <v>951</v>
      </c>
    </row>
    <row r="54" spans="1:9" ht="13.5" thickBot="1" x14ac:dyDescent="0.25">
      <c r="A54" s="85"/>
      <c r="B54" s="70"/>
      <c r="C54" s="70" t="s">
        <v>148</v>
      </c>
      <c r="D54" s="87">
        <v>330</v>
      </c>
      <c r="E54" s="71" t="s">
        <v>16</v>
      </c>
      <c r="F54" s="64">
        <v>0.25</v>
      </c>
      <c r="G54" s="98">
        <v>996</v>
      </c>
      <c r="H54" s="65">
        <v>0.25</v>
      </c>
      <c r="I54" s="98">
        <v>755</v>
      </c>
    </row>
    <row r="55" spans="1:9" ht="13.5" thickTop="1" x14ac:dyDescent="0.2">
      <c r="A55" s="75" t="s">
        <v>28</v>
      </c>
      <c r="B55" s="76"/>
      <c r="C55" s="77"/>
      <c r="D55" s="88"/>
      <c r="E55" s="78"/>
      <c r="F55" s="68"/>
      <c r="G55" s="99"/>
      <c r="H55" s="69"/>
      <c r="I55" s="99"/>
    </row>
    <row r="56" spans="1:9" x14ac:dyDescent="0.2">
      <c r="A56" s="79"/>
      <c r="B56" s="56"/>
      <c r="C56" s="56" t="s">
        <v>29</v>
      </c>
      <c r="D56" s="52">
        <v>630</v>
      </c>
      <c r="E56" s="57" t="s">
        <v>128</v>
      </c>
      <c r="F56" s="61">
        <v>0.5</v>
      </c>
      <c r="G56" s="97">
        <v>24652</v>
      </c>
      <c r="H56" s="58">
        <v>0.5</v>
      </c>
      <c r="I56" s="97">
        <v>18689</v>
      </c>
    </row>
    <row r="57" spans="1:9" x14ac:dyDescent="0.2">
      <c r="A57" s="79"/>
      <c r="B57" s="56"/>
      <c r="C57" s="56" t="s">
        <v>30</v>
      </c>
      <c r="D57" s="52">
        <v>610</v>
      </c>
      <c r="E57" s="57" t="s">
        <v>31</v>
      </c>
      <c r="F57" s="61">
        <v>0.5</v>
      </c>
      <c r="G57" s="97">
        <v>6758</v>
      </c>
      <c r="H57" s="58">
        <v>0.5</v>
      </c>
      <c r="I57" s="97">
        <v>5124</v>
      </c>
    </row>
    <row r="58" spans="1:9" x14ac:dyDescent="0.2">
      <c r="A58" s="79"/>
      <c r="B58" s="56"/>
      <c r="C58" s="56" t="s">
        <v>32</v>
      </c>
      <c r="D58" s="52">
        <v>620</v>
      </c>
      <c r="E58" s="57" t="s">
        <v>31</v>
      </c>
      <c r="F58" s="61">
        <v>0.5</v>
      </c>
      <c r="G58" s="97">
        <v>1046</v>
      </c>
      <c r="H58" s="58">
        <v>0.5</v>
      </c>
      <c r="I58" s="97">
        <v>793</v>
      </c>
    </row>
    <row r="59" spans="1:9" ht="13.5" thickBot="1" x14ac:dyDescent="0.25">
      <c r="A59" s="80"/>
      <c r="B59" s="81"/>
      <c r="C59" s="81" t="s">
        <v>111</v>
      </c>
      <c r="D59" s="89">
        <v>640</v>
      </c>
      <c r="E59" s="82" t="s">
        <v>128</v>
      </c>
      <c r="F59" s="62">
        <v>0.5</v>
      </c>
      <c r="G59" s="100">
        <v>15724</v>
      </c>
      <c r="H59" s="63">
        <v>0.5</v>
      </c>
      <c r="I59" s="100">
        <v>11921</v>
      </c>
    </row>
    <row r="60" spans="1:9" ht="13.5" thickTop="1" x14ac:dyDescent="0.2">
      <c r="A60" s="86" t="s">
        <v>17</v>
      </c>
      <c r="B60" s="72"/>
      <c r="C60" s="73"/>
      <c r="D60" s="90"/>
      <c r="E60" s="74"/>
      <c r="F60" s="66"/>
      <c r="G60" s="101"/>
      <c r="H60" s="67"/>
      <c r="I60" s="101"/>
    </row>
    <row r="61" spans="1:9" x14ac:dyDescent="0.2">
      <c r="A61" s="79"/>
      <c r="B61" s="56"/>
      <c r="C61" s="56" t="s">
        <v>116</v>
      </c>
      <c r="D61" s="52">
        <v>432</v>
      </c>
      <c r="E61" s="57" t="s">
        <v>18</v>
      </c>
      <c r="F61" s="61">
        <v>0.5</v>
      </c>
      <c r="G61" s="97">
        <v>5069</v>
      </c>
      <c r="H61" s="58">
        <v>0.5</v>
      </c>
      <c r="I61" s="97">
        <v>3843</v>
      </c>
    </row>
    <row r="62" spans="1:9" x14ac:dyDescent="0.2">
      <c r="A62" s="79"/>
      <c r="B62" s="56"/>
      <c r="C62" s="56" t="s">
        <v>19</v>
      </c>
      <c r="D62" s="52">
        <v>430</v>
      </c>
      <c r="E62" s="57" t="s">
        <v>3</v>
      </c>
      <c r="F62" s="61">
        <v>0.5</v>
      </c>
      <c r="G62" s="97">
        <v>1210</v>
      </c>
      <c r="H62" s="58">
        <v>0.5</v>
      </c>
      <c r="I62" s="97">
        <v>917</v>
      </c>
    </row>
    <row r="63" spans="1:9" x14ac:dyDescent="0.2">
      <c r="A63" s="79"/>
      <c r="B63" s="56"/>
      <c r="C63" s="56" t="s">
        <v>115</v>
      </c>
      <c r="D63" s="52">
        <v>495</v>
      </c>
      <c r="E63" s="57" t="s">
        <v>128</v>
      </c>
      <c r="F63" s="61">
        <v>0.5</v>
      </c>
      <c r="G63" s="97">
        <v>11109</v>
      </c>
      <c r="H63" s="58">
        <v>0.5</v>
      </c>
      <c r="I63" s="97">
        <v>8422</v>
      </c>
    </row>
    <row r="64" spans="1:9" x14ac:dyDescent="0.2">
      <c r="A64" s="79"/>
      <c r="B64" s="56"/>
      <c r="C64" s="56" t="s">
        <v>114</v>
      </c>
      <c r="D64" s="52">
        <v>465</v>
      </c>
      <c r="E64" s="57" t="s">
        <v>128</v>
      </c>
      <c r="F64" s="61">
        <v>0.5</v>
      </c>
      <c r="G64" s="97">
        <v>9570</v>
      </c>
      <c r="H64" s="58">
        <v>0.5</v>
      </c>
      <c r="I64" s="97">
        <v>7256</v>
      </c>
    </row>
    <row r="65" spans="1:9" x14ac:dyDescent="0.2">
      <c r="A65" s="79"/>
      <c r="B65" s="56"/>
      <c r="C65" s="56" t="s">
        <v>113</v>
      </c>
      <c r="D65" s="52">
        <v>431</v>
      </c>
      <c r="E65" s="57" t="s">
        <v>20</v>
      </c>
      <c r="F65" s="61">
        <v>0.5</v>
      </c>
      <c r="G65" s="97">
        <v>1336</v>
      </c>
      <c r="H65" s="58">
        <v>0.5</v>
      </c>
      <c r="I65" s="97">
        <v>1013</v>
      </c>
    </row>
    <row r="66" spans="1:9" x14ac:dyDescent="0.2">
      <c r="A66" s="79"/>
      <c r="B66" s="56"/>
      <c r="C66" s="56" t="s">
        <v>21</v>
      </c>
      <c r="D66" s="52">
        <v>445</v>
      </c>
      <c r="E66" s="57" t="s">
        <v>22</v>
      </c>
      <c r="F66" s="61">
        <v>0.25</v>
      </c>
      <c r="G66" s="97">
        <v>27647</v>
      </c>
      <c r="H66" s="58">
        <v>0.25</v>
      </c>
      <c r="I66" s="97">
        <v>20960</v>
      </c>
    </row>
    <row r="67" spans="1:9" x14ac:dyDescent="0.2">
      <c r="A67" s="79"/>
      <c r="B67" s="56"/>
      <c r="C67" s="56" t="s">
        <v>149</v>
      </c>
      <c r="D67" s="52">
        <v>491</v>
      </c>
      <c r="E67" s="57" t="s">
        <v>23</v>
      </c>
      <c r="F67" s="61">
        <v>0.5</v>
      </c>
      <c r="G67" s="97">
        <v>13580</v>
      </c>
      <c r="H67" s="58">
        <v>0.5</v>
      </c>
      <c r="I67" s="97">
        <v>10296</v>
      </c>
    </row>
    <row r="68" spans="1:9" ht="13.5" thickBot="1" x14ac:dyDescent="0.25">
      <c r="A68" s="85"/>
      <c r="B68" s="70"/>
      <c r="C68" s="70" t="s">
        <v>150</v>
      </c>
      <c r="D68" s="87">
        <v>492</v>
      </c>
      <c r="E68" s="71" t="s">
        <v>128</v>
      </c>
      <c r="F68" s="64">
        <v>0.5</v>
      </c>
      <c r="G68" s="98">
        <v>14312</v>
      </c>
      <c r="H68" s="65">
        <v>0.5</v>
      </c>
      <c r="I68" s="98">
        <v>10850</v>
      </c>
    </row>
    <row r="69" spans="1:9" ht="13.5" thickTop="1" x14ac:dyDescent="0.2">
      <c r="A69" s="75" t="s">
        <v>4</v>
      </c>
      <c r="B69" s="76"/>
      <c r="C69" s="77"/>
      <c r="D69" s="88"/>
      <c r="E69" s="78"/>
      <c r="F69" s="68"/>
      <c r="G69" s="99"/>
      <c r="H69" s="69"/>
      <c r="I69" s="99"/>
    </row>
    <row r="70" spans="1:9" x14ac:dyDescent="0.2">
      <c r="A70" s="79"/>
      <c r="B70" s="56"/>
      <c r="C70" s="56" t="s">
        <v>5</v>
      </c>
      <c r="D70" s="52">
        <v>110</v>
      </c>
      <c r="E70" s="57" t="s">
        <v>128</v>
      </c>
      <c r="F70" s="61">
        <v>0.5</v>
      </c>
      <c r="G70" s="97">
        <v>6128</v>
      </c>
      <c r="H70" s="58">
        <v>0.5</v>
      </c>
      <c r="I70" s="97">
        <v>4646</v>
      </c>
    </row>
    <row r="71" spans="1:9" x14ac:dyDescent="0.2">
      <c r="A71" s="79"/>
      <c r="B71" s="56"/>
      <c r="C71" s="56" t="s">
        <v>6</v>
      </c>
      <c r="D71" s="52">
        <v>120</v>
      </c>
      <c r="E71" s="57" t="s">
        <v>128</v>
      </c>
      <c r="F71" s="61">
        <v>0.5</v>
      </c>
      <c r="G71" s="97">
        <v>4300</v>
      </c>
      <c r="H71" s="58">
        <v>0.5</v>
      </c>
      <c r="I71" s="97">
        <v>3259</v>
      </c>
    </row>
    <row r="72" spans="1:9" x14ac:dyDescent="0.2">
      <c r="A72" s="79"/>
      <c r="B72" s="56"/>
      <c r="C72" s="56" t="s">
        <v>7</v>
      </c>
      <c r="D72" s="52">
        <v>130</v>
      </c>
      <c r="E72" s="57" t="s">
        <v>128</v>
      </c>
      <c r="F72" s="61">
        <v>0.5</v>
      </c>
      <c r="G72" s="97">
        <v>5371</v>
      </c>
      <c r="H72" s="58">
        <v>0.5</v>
      </c>
      <c r="I72" s="97">
        <v>4072</v>
      </c>
    </row>
    <row r="73" spans="1:9" x14ac:dyDescent="0.2">
      <c r="A73" s="79"/>
      <c r="B73" s="56"/>
      <c r="C73" s="56" t="s">
        <v>8</v>
      </c>
      <c r="D73" s="52">
        <v>150</v>
      </c>
      <c r="E73" s="57" t="s">
        <v>128</v>
      </c>
      <c r="F73" s="61">
        <v>0.5</v>
      </c>
      <c r="G73" s="97">
        <v>2181</v>
      </c>
      <c r="H73" s="58">
        <v>0.5</v>
      </c>
      <c r="I73" s="97">
        <v>1653</v>
      </c>
    </row>
    <row r="74" spans="1:9" ht="13.5" thickBot="1" x14ac:dyDescent="0.25">
      <c r="A74" s="80"/>
      <c r="B74" s="81"/>
      <c r="C74" s="81" t="s">
        <v>151</v>
      </c>
      <c r="D74" s="89">
        <v>151</v>
      </c>
      <c r="E74" s="82" t="s">
        <v>128</v>
      </c>
      <c r="F74" s="62">
        <v>0.5</v>
      </c>
      <c r="G74" s="100">
        <v>1778</v>
      </c>
      <c r="H74" s="63">
        <v>0.5</v>
      </c>
      <c r="I74" s="100">
        <v>1347</v>
      </c>
    </row>
    <row r="75" spans="1:9" ht="13.5" thickTop="1" x14ac:dyDescent="0.2">
      <c r="A75" s="86" t="s">
        <v>24</v>
      </c>
      <c r="B75" s="72"/>
      <c r="C75" s="73"/>
      <c r="D75" s="90"/>
      <c r="E75" s="74"/>
      <c r="F75" s="66"/>
      <c r="G75" s="101"/>
      <c r="H75" s="67"/>
      <c r="I75" s="101"/>
    </row>
    <row r="76" spans="1:9" x14ac:dyDescent="0.2">
      <c r="A76" s="79"/>
      <c r="B76" s="56"/>
      <c r="C76" s="56" t="s">
        <v>152</v>
      </c>
      <c r="D76" s="52">
        <v>560</v>
      </c>
      <c r="E76" s="57" t="s">
        <v>128</v>
      </c>
      <c r="F76" s="61">
        <v>0.5</v>
      </c>
      <c r="G76" s="97">
        <v>1462</v>
      </c>
      <c r="H76" s="58">
        <v>0.5</v>
      </c>
      <c r="I76" s="97">
        <v>1108</v>
      </c>
    </row>
    <row r="77" spans="1:9" x14ac:dyDescent="0.2">
      <c r="A77" s="79"/>
      <c r="B77" s="56"/>
      <c r="C77" s="56" t="s">
        <v>25</v>
      </c>
      <c r="D77" s="52">
        <v>565</v>
      </c>
      <c r="E77" s="57" t="s">
        <v>128</v>
      </c>
      <c r="F77" s="61">
        <v>0.5</v>
      </c>
      <c r="G77" s="97">
        <v>18297</v>
      </c>
      <c r="H77" s="58">
        <v>0.5</v>
      </c>
      <c r="I77" s="97">
        <v>13871</v>
      </c>
    </row>
    <row r="78" spans="1:9" x14ac:dyDescent="0.2">
      <c r="A78" s="79"/>
      <c r="B78" s="56"/>
      <c r="C78" s="56" t="s">
        <v>26</v>
      </c>
      <c r="D78" s="52">
        <v>522</v>
      </c>
      <c r="E78" s="57" t="s">
        <v>27</v>
      </c>
      <c r="F78" s="61">
        <v>0.5</v>
      </c>
      <c r="G78" s="97">
        <v>428</v>
      </c>
      <c r="H78" s="58">
        <v>0.5</v>
      </c>
      <c r="I78" s="97">
        <v>325</v>
      </c>
    </row>
    <row r="79" spans="1:9" x14ac:dyDescent="0.2">
      <c r="A79" s="79"/>
      <c r="B79" s="56"/>
      <c r="C79" s="56" t="s">
        <v>112</v>
      </c>
      <c r="D79" s="52">
        <v>530</v>
      </c>
      <c r="E79" s="57" t="s">
        <v>27</v>
      </c>
      <c r="F79" s="61">
        <v>0.5</v>
      </c>
      <c r="G79" s="97">
        <v>340</v>
      </c>
      <c r="H79" s="58">
        <v>0.5</v>
      </c>
      <c r="I79" s="97">
        <v>258</v>
      </c>
    </row>
    <row r="80" spans="1:9" x14ac:dyDescent="0.2">
      <c r="A80" s="79"/>
      <c r="B80" s="56"/>
      <c r="C80" s="56" t="s">
        <v>153</v>
      </c>
      <c r="D80" s="52">
        <v>540</v>
      </c>
      <c r="E80" s="57" t="s">
        <v>27</v>
      </c>
      <c r="F80" s="61">
        <v>0.5</v>
      </c>
      <c r="G80" s="97">
        <v>315</v>
      </c>
      <c r="H80" s="58">
        <v>0.5</v>
      </c>
      <c r="I80" s="97">
        <v>239</v>
      </c>
    </row>
    <row r="81" spans="1:9" ht="13.5" thickBot="1" x14ac:dyDescent="0.25">
      <c r="A81" s="80"/>
      <c r="B81" s="81"/>
      <c r="C81" s="81" t="s">
        <v>154</v>
      </c>
      <c r="D81" s="89">
        <v>550</v>
      </c>
      <c r="E81" s="82" t="s">
        <v>27</v>
      </c>
      <c r="F81" s="62">
        <v>0.5</v>
      </c>
      <c r="G81" s="100">
        <v>453</v>
      </c>
      <c r="H81" s="63">
        <v>0.5</v>
      </c>
      <c r="I81" s="100">
        <v>344</v>
      </c>
    </row>
    <row r="82" spans="1:9" ht="13.5" thickTop="1" x14ac:dyDescent="0.2"/>
    <row r="83" spans="1:9" x14ac:dyDescent="0.2">
      <c r="A83" s="39"/>
      <c r="B83" s="39"/>
      <c r="C83" s="39"/>
      <c r="D83" s="39" t="s">
        <v>123</v>
      </c>
      <c r="E83" s="40"/>
    </row>
    <row r="84" spans="1:9" x14ac:dyDescent="0.2">
      <c r="A84" s="39"/>
      <c r="B84" s="39"/>
      <c r="C84" s="39"/>
      <c r="D84" s="39" t="s">
        <v>124</v>
      </c>
      <c r="E84" s="40" t="s">
        <v>156</v>
      </c>
    </row>
    <row r="85" spans="1:9" x14ac:dyDescent="0.2">
      <c r="A85" s="39"/>
      <c r="B85" s="39"/>
      <c r="C85" s="39"/>
      <c r="D85" s="39" t="s">
        <v>125</v>
      </c>
      <c r="E85" s="40" t="s">
        <v>157</v>
      </c>
    </row>
  </sheetData>
  <sheetProtection algorithmName="SHA-512" hashValue="xPkx23PcQCo/I1iJj7I9g+rD/BVl0ESUe5hDcCX52knk0M+f0rzlPja7cNKSwOHnKNW5yU2o/5lOZSHRH3ZJ0A==" saltValue="dlVZb1TBXPb6BYNrAq480g==" spinCount="100000" sheet="1" objects="1" scenarios="1"/>
  <mergeCells count="4">
    <mergeCell ref="A1:C1"/>
    <mergeCell ref="F1:I1"/>
    <mergeCell ref="F2:G2"/>
    <mergeCell ref="H2:I2"/>
  </mergeCells>
  <phoneticPr fontId="2" type="noConversion"/>
  <pageMargins left="0.75" right="0.75" top="1" bottom="1" header="0.5" footer="0.5"/>
  <pageSetup scale="6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17"/>
  <sheetViews>
    <sheetView workbookViewId="0"/>
  </sheetViews>
  <sheetFormatPr defaultRowHeight="12.75" x14ac:dyDescent="0.2"/>
  <cols>
    <col min="1" max="1" width="23.5703125" bestFit="1" customWidth="1"/>
    <col min="2" max="2" width="30.42578125" bestFit="1" customWidth="1"/>
  </cols>
  <sheetData>
    <row r="1" spans="1:2" s="1" customFormat="1" ht="36.75" customHeight="1" thickBot="1" x14ac:dyDescent="0.25">
      <c r="A1" s="1" t="s">
        <v>53</v>
      </c>
      <c r="B1" s="1" t="s">
        <v>88</v>
      </c>
    </row>
    <row r="2" spans="1:2" ht="17.25" thickTop="1" thickBot="1" x14ac:dyDescent="0.25">
      <c r="A2" s="30" t="s">
        <v>91</v>
      </c>
      <c r="B2" s="41">
        <v>1528</v>
      </c>
    </row>
    <row r="3" spans="1:2" ht="16.5" thickBot="1" x14ac:dyDescent="0.25">
      <c r="A3" s="30" t="s">
        <v>92</v>
      </c>
      <c r="B3" s="42">
        <v>3821</v>
      </c>
    </row>
    <row r="4" spans="1:2" ht="16.5" thickBot="1" x14ac:dyDescent="0.25">
      <c r="A4" s="30" t="s">
        <v>93</v>
      </c>
      <c r="B4" s="43">
        <v>7641</v>
      </c>
    </row>
    <row r="5" spans="1:2" ht="32.25" thickBot="1" x14ac:dyDescent="0.25">
      <c r="A5" s="30" t="s">
        <v>104</v>
      </c>
      <c r="B5" s="42">
        <v>12226</v>
      </c>
    </row>
    <row r="6" spans="1:2" ht="16.5" thickBot="1" x14ac:dyDescent="0.25">
      <c r="A6" s="30" t="s">
        <v>94</v>
      </c>
      <c r="B6" s="43">
        <v>12226</v>
      </c>
    </row>
    <row r="7" spans="1:2" ht="16.5" thickBot="1" x14ac:dyDescent="0.25">
      <c r="A7" s="30" t="s">
        <v>95</v>
      </c>
      <c r="B7" s="42">
        <v>15282</v>
      </c>
    </row>
    <row r="8" spans="1:2" ht="16.5" thickBot="1" x14ac:dyDescent="0.25">
      <c r="A8" s="30" t="s">
        <v>96</v>
      </c>
      <c r="B8" s="43">
        <v>34385</v>
      </c>
    </row>
    <row r="9" spans="1:2" ht="16.5" thickBot="1" x14ac:dyDescent="0.25">
      <c r="A9" s="30" t="s">
        <v>103</v>
      </c>
      <c r="B9" s="42">
        <v>34385</v>
      </c>
    </row>
    <row r="10" spans="1:2" ht="16.5" thickBot="1" x14ac:dyDescent="0.25">
      <c r="A10" s="30" t="s">
        <v>97</v>
      </c>
      <c r="B10" s="43">
        <v>76410</v>
      </c>
    </row>
    <row r="11" spans="1:2" ht="16.5" thickBot="1" x14ac:dyDescent="0.25">
      <c r="A11" s="30" t="s">
        <v>102</v>
      </c>
      <c r="B11" s="42">
        <v>91692</v>
      </c>
    </row>
    <row r="12" spans="1:2" ht="16.5" thickBot="1" x14ac:dyDescent="0.25">
      <c r="A12" s="30" t="s">
        <v>98</v>
      </c>
      <c r="B12" s="43">
        <v>152820</v>
      </c>
    </row>
    <row r="13" spans="1:2" ht="16.5" thickBot="1" x14ac:dyDescent="0.25">
      <c r="A13" s="30" t="s">
        <v>99</v>
      </c>
      <c r="B13" s="42">
        <v>191025</v>
      </c>
    </row>
    <row r="14" spans="1:2" ht="16.5" thickBot="1" x14ac:dyDescent="0.25">
      <c r="A14" s="30" t="s">
        <v>100</v>
      </c>
      <c r="B14" s="43">
        <v>305640</v>
      </c>
    </row>
    <row r="15" spans="1:2" ht="16.5" thickBot="1" x14ac:dyDescent="0.25">
      <c r="A15" s="31" t="s">
        <v>101</v>
      </c>
      <c r="B15" s="44">
        <v>496665</v>
      </c>
    </row>
    <row r="17" spans="1:2" x14ac:dyDescent="0.2">
      <c r="A17" s="6">
        <v>1</v>
      </c>
      <c r="B17" s="6">
        <v>2</v>
      </c>
    </row>
  </sheetData>
  <sheetProtection algorithmName="SHA-512" hashValue="x/jm541eQeMOURAmHDOzwqi90x9kDcFwJSz0P5U9gMAfyI1B89hkQpAQJKYOPK3NCxj8R2pPa7R6VX4dXLx2jg==" saltValue="lwdOA6EVs22EJ6YhfpUMAA==" spinCount="100000" sheet="1" objects="1" scenarios="1"/>
  <phoneticPr fontId="2" type="noConversion"/>
  <pageMargins left="0.75" right="0.75" top="1" bottom="1" header="0.5" footer="0.5"/>
  <pageSetup orientation="portrait" horizontalDpi="1200"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17"/>
  <sheetViews>
    <sheetView workbookViewId="0"/>
  </sheetViews>
  <sheetFormatPr defaultRowHeight="12.75" x14ac:dyDescent="0.2"/>
  <cols>
    <col min="1" max="1" width="23.5703125" customWidth="1"/>
    <col min="2" max="2" width="30.42578125" customWidth="1"/>
  </cols>
  <sheetData>
    <row r="1" spans="1:2" s="1" customFormat="1" ht="36.75" customHeight="1" thickBot="1" x14ac:dyDescent="0.25">
      <c r="A1" s="1" t="s">
        <v>53</v>
      </c>
      <c r="B1" s="1" t="s">
        <v>90</v>
      </c>
    </row>
    <row r="2" spans="1:2" ht="17.25" thickTop="1" thickBot="1" x14ac:dyDescent="0.25">
      <c r="A2" s="30" t="s">
        <v>91</v>
      </c>
      <c r="B2" s="41">
        <v>1129</v>
      </c>
    </row>
    <row r="3" spans="1:2" ht="16.5" thickBot="1" x14ac:dyDescent="0.25">
      <c r="A3" s="30" t="s">
        <v>92</v>
      </c>
      <c r="B3" s="42">
        <v>2822</v>
      </c>
    </row>
    <row r="4" spans="1:2" ht="16.5" thickBot="1" x14ac:dyDescent="0.25">
      <c r="A4" s="30" t="s">
        <v>93</v>
      </c>
      <c r="B4" s="43">
        <v>5644</v>
      </c>
    </row>
    <row r="5" spans="1:2" ht="32.25" thickBot="1" x14ac:dyDescent="0.25">
      <c r="A5" s="30" t="s">
        <v>104</v>
      </c>
      <c r="B5" s="42">
        <v>9030</v>
      </c>
    </row>
    <row r="6" spans="1:2" ht="16.5" thickBot="1" x14ac:dyDescent="0.25">
      <c r="A6" s="30" t="s">
        <v>94</v>
      </c>
      <c r="B6" s="43">
        <v>9030</v>
      </c>
    </row>
    <row r="7" spans="1:2" ht="16.5" thickBot="1" x14ac:dyDescent="0.25">
      <c r="A7" s="30" t="s">
        <v>95</v>
      </c>
      <c r="B7" s="42">
        <v>11288</v>
      </c>
    </row>
    <row r="8" spans="1:2" ht="16.5" thickBot="1" x14ac:dyDescent="0.25">
      <c r="A8" s="30" t="s">
        <v>96</v>
      </c>
      <c r="B8" s="43">
        <v>25398</v>
      </c>
    </row>
    <row r="9" spans="1:2" ht="16.5" thickBot="1" x14ac:dyDescent="0.25">
      <c r="A9" s="30" t="s">
        <v>103</v>
      </c>
      <c r="B9" s="42">
        <v>25398</v>
      </c>
    </row>
    <row r="10" spans="1:2" ht="16.5" thickBot="1" x14ac:dyDescent="0.25">
      <c r="A10" s="30" t="s">
        <v>97</v>
      </c>
      <c r="B10" s="43">
        <v>56440</v>
      </c>
    </row>
    <row r="11" spans="1:2" ht="16.5" thickBot="1" x14ac:dyDescent="0.25">
      <c r="A11" s="30" t="s">
        <v>102</v>
      </c>
      <c r="B11" s="42">
        <v>67728</v>
      </c>
    </row>
    <row r="12" spans="1:2" ht="16.5" thickBot="1" x14ac:dyDescent="0.25">
      <c r="A12" s="30" t="s">
        <v>98</v>
      </c>
      <c r="B12" s="43">
        <v>112880</v>
      </c>
    </row>
    <row r="13" spans="1:2" ht="16.5" thickBot="1" x14ac:dyDescent="0.25">
      <c r="A13" s="30" t="s">
        <v>99</v>
      </c>
      <c r="B13" s="42">
        <v>141100</v>
      </c>
    </row>
    <row r="14" spans="1:2" ht="16.5" thickBot="1" x14ac:dyDescent="0.25">
      <c r="A14" s="30" t="s">
        <v>100</v>
      </c>
      <c r="B14" s="43">
        <v>225760</v>
      </c>
    </row>
    <row r="15" spans="1:2" ht="16.5" thickBot="1" x14ac:dyDescent="0.25">
      <c r="A15" s="31" t="s">
        <v>101</v>
      </c>
      <c r="B15" s="44">
        <v>366860</v>
      </c>
    </row>
    <row r="17" spans="1:2" x14ac:dyDescent="0.2">
      <c r="A17">
        <v>1</v>
      </c>
      <c r="B17">
        <v>2</v>
      </c>
    </row>
  </sheetData>
  <sheetProtection algorithmName="SHA-512" hashValue="CsNKMoAMS65vKjQ3pd3aScPwwfCNf+5MOuB+v6iTV1oJEXRiT+hTkRPEq2hgdysTvwX/kYJQsb3/QelJKXXJRw==" saltValue="vRvUZt9AQsAK2xeIvZaMZg==" spinCount="100000" sheet="1" objects="1" scenarios="1"/>
  <phoneticPr fontId="2"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Prosper_Worksheet</vt:lpstr>
      <vt:lpstr>RW_Lookup</vt:lpstr>
      <vt:lpstr>Water_Lookup</vt:lpstr>
      <vt:lpstr>WW_Lookup</vt:lpstr>
      <vt:lpstr>Prosper_Worksheet!Print_Area</vt:lpstr>
      <vt:lpstr>RW_Lookup!Print_Area</vt:lpstr>
    </vt:vector>
  </TitlesOfParts>
  <Company>Kimley-Horn and Associates,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kha user</dc:creator>
  <cp:lastModifiedBy>Alex Glushko</cp:lastModifiedBy>
  <cp:lastPrinted>2011-11-22T22:42:03Z</cp:lastPrinted>
  <dcterms:created xsi:type="dcterms:W3CDTF">2005-07-15T17:58:19Z</dcterms:created>
  <dcterms:modified xsi:type="dcterms:W3CDTF">2018-03-08T22:41:39Z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